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joe\Documents\Albright General\"/>
    </mc:Choice>
  </mc:AlternateContent>
  <xr:revisionPtr revIDLastSave="0" documentId="13_ncr:1_{9FC98AD9-2704-4EFB-B98F-82BEBC1604C6}" xr6:coauthVersionLast="45" xr6:coauthVersionMax="45" xr10:uidLastSave="{00000000-0000-0000-0000-000000000000}"/>
  <bookViews>
    <workbookView xWindow="-110" yWindow="-110" windowWidth="19420" windowHeight="10420" xr2:uid="{5FED0826-9B06-4A9D-9BB2-BDCA7A3768A6}"/>
  </bookViews>
  <sheets>
    <sheet name="Schedule" sheetId="1" r:id="rId1"/>
    <sheet name="Holidays and Conflicts" sheetId="2" r:id="rId2"/>
  </sheets>
  <definedNames>
    <definedName name="_ftn1" localSheetId="0">Schedule!#REF!</definedName>
    <definedName name="_ftnref1" localSheetId="0">Schedule!$D$11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9" i="1" l="1"/>
  <c r="C7" i="1"/>
  <c r="M4" i="1"/>
  <c r="C13" i="1" l="1"/>
  <c r="L4" i="1" l="1"/>
  <c r="D24" i="1"/>
  <c r="K5" i="1"/>
  <c r="C43" i="1"/>
  <c r="N19" i="1"/>
  <c r="N10" i="1"/>
  <c r="N9" i="1"/>
  <c r="N8" i="1"/>
  <c r="N7" i="1"/>
  <c r="C30" i="1" l="1"/>
  <c r="C6" i="1"/>
  <c r="C42" i="1"/>
  <c r="C41" i="1" s="1"/>
  <c r="C32" i="1"/>
  <c r="C36" i="1"/>
  <c r="C39" i="1"/>
  <c r="C33" i="1"/>
  <c r="C38" i="1"/>
  <c r="C31" i="1"/>
  <c r="C34" i="1"/>
  <c r="C37" i="1"/>
  <c r="C40" i="1"/>
  <c r="C35" i="1"/>
  <c r="I40" i="1" l="1"/>
  <c r="K40" i="1"/>
  <c r="K3" i="1"/>
  <c r="K2" i="1"/>
  <c r="R40" i="1" l="1"/>
  <c r="Q40" i="1"/>
  <c r="O40" i="1"/>
  <c r="L40" i="1"/>
  <c r="E40" i="1" s="1"/>
  <c r="P40" i="1"/>
  <c r="M40" i="1"/>
  <c r="N40" i="1"/>
  <c r="R3" i="1"/>
  <c r="N3" i="1"/>
  <c r="P2" i="1"/>
  <c r="N2" i="1"/>
  <c r="Q2" i="1"/>
  <c r="L3" i="1"/>
  <c r="M3" i="1"/>
  <c r="O3" i="1"/>
  <c r="P3" i="1"/>
  <c r="Q3" i="1"/>
  <c r="L2" i="1"/>
  <c r="M2" i="1"/>
  <c r="R2" i="1"/>
  <c r="O2" i="1"/>
  <c r="E2" i="1" l="1"/>
  <c r="E3" i="1"/>
  <c r="I43" i="1"/>
  <c r="H43" i="1" s="1"/>
  <c r="K43" i="1"/>
  <c r="N43" i="1" s="1"/>
  <c r="K42" i="1"/>
  <c r="N42" i="1" s="1"/>
  <c r="K6" i="1"/>
  <c r="N6" i="1" s="1"/>
  <c r="C24" i="1"/>
  <c r="C12" i="1"/>
  <c r="C11" i="1"/>
  <c r="C14" i="1" l="1"/>
  <c r="I14" i="1" s="1"/>
  <c r="B14" i="1" s="1"/>
  <c r="C18" i="1"/>
  <c r="K18" i="1" s="1"/>
  <c r="C25" i="1"/>
  <c r="K25" i="1" s="1"/>
  <c r="N25" i="1" s="1"/>
  <c r="C23" i="1"/>
  <c r="C21" i="1"/>
  <c r="C17" i="1"/>
  <c r="I17" i="1" s="1"/>
  <c r="H17" i="1" s="1"/>
  <c r="C16" i="1"/>
  <c r="I16" i="1" s="1"/>
  <c r="B16" i="1" s="1"/>
  <c r="C26" i="1"/>
  <c r="I26" i="1" s="1"/>
  <c r="B26" i="1" s="1"/>
  <c r="C15" i="1"/>
  <c r="I15" i="1" s="1"/>
  <c r="B15" i="1" s="1"/>
  <c r="C27" i="1"/>
  <c r="I27" i="1" s="1"/>
  <c r="B27" i="1" s="1"/>
  <c r="C28" i="1"/>
  <c r="K28" i="1" s="1"/>
  <c r="N28" i="1" s="1"/>
  <c r="C20" i="1"/>
  <c r="K20" i="1" s="1"/>
  <c r="I39" i="1"/>
  <c r="K38" i="1"/>
  <c r="K32" i="1"/>
  <c r="K37" i="1"/>
  <c r="I42" i="1"/>
  <c r="H42" i="1" s="1"/>
  <c r="K36" i="1"/>
  <c r="K33" i="1"/>
  <c r="L33" i="1" s="1"/>
  <c r="K35" i="1"/>
  <c r="Q35" i="1" s="1"/>
  <c r="K34" i="1"/>
  <c r="K31" i="1"/>
  <c r="B43" i="1"/>
  <c r="R43" i="1"/>
  <c r="Q43" i="1"/>
  <c r="O43" i="1"/>
  <c r="L43" i="1"/>
  <c r="P43" i="1"/>
  <c r="M43" i="1"/>
  <c r="I11" i="1"/>
  <c r="K11" i="1"/>
  <c r="N11" i="1" s="1"/>
  <c r="I12" i="1"/>
  <c r="H12" i="1" s="1"/>
  <c r="K12" i="1"/>
  <c r="N12" i="1" s="1"/>
  <c r="I13" i="1"/>
  <c r="B13" i="1" s="1"/>
  <c r="K13" i="1"/>
  <c r="N13" i="1" s="1"/>
  <c r="K16" i="1"/>
  <c r="N16" i="1" s="1"/>
  <c r="I24" i="1"/>
  <c r="H24" i="1" s="1"/>
  <c r="K24" i="1"/>
  <c r="N24" i="1" s="1"/>
  <c r="I19" i="1"/>
  <c r="B19" i="1" s="1"/>
  <c r="K19" i="1"/>
  <c r="R6" i="1"/>
  <c r="L6" i="1"/>
  <c r="O6" i="1"/>
  <c r="M6" i="1"/>
  <c r="Q6" i="1"/>
  <c r="P6" i="1"/>
  <c r="K27" i="1"/>
  <c r="N27" i="1" s="1"/>
  <c r="M42" i="1"/>
  <c r="O42" i="1"/>
  <c r="Q42" i="1"/>
  <c r="P42" i="1"/>
  <c r="R42" i="1"/>
  <c r="L42" i="1"/>
  <c r="I33" i="1"/>
  <c r="P33" i="1" l="1"/>
  <c r="K14" i="1"/>
  <c r="N14" i="1" s="1"/>
  <c r="O18" i="1"/>
  <c r="R18" i="1"/>
  <c r="I25" i="1"/>
  <c r="B25" i="1" s="1"/>
  <c r="I28" i="1"/>
  <c r="H28" i="1" s="1"/>
  <c r="I18" i="1"/>
  <c r="H18" i="1" s="1"/>
  <c r="K26" i="1"/>
  <c r="N26" i="1" s="1"/>
  <c r="B11" i="1"/>
  <c r="P35" i="1"/>
  <c r="P20" i="1"/>
  <c r="N20" i="1"/>
  <c r="Q18" i="1"/>
  <c r="N18" i="1"/>
  <c r="P18" i="1"/>
  <c r="K17" i="1"/>
  <c r="N17" i="1" s="1"/>
  <c r="I29" i="1"/>
  <c r="H29" i="1" s="1"/>
  <c r="K29" i="1"/>
  <c r="K21" i="1"/>
  <c r="C22" i="1"/>
  <c r="I22" i="1" s="1"/>
  <c r="H22" i="1" s="1"/>
  <c r="K15" i="1"/>
  <c r="N15" i="1" s="1"/>
  <c r="I23" i="1"/>
  <c r="H23" i="1" s="1"/>
  <c r="K23" i="1"/>
  <c r="P38" i="1"/>
  <c r="N38" i="1"/>
  <c r="Q37" i="1"/>
  <c r="N37" i="1"/>
  <c r="R31" i="1"/>
  <c r="N31" i="1"/>
  <c r="R36" i="1"/>
  <c r="N36" i="1"/>
  <c r="O34" i="1"/>
  <c r="N34" i="1"/>
  <c r="M35" i="1"/>
  <c r="N35" i="1"/>
  <c r="P32" i="1"/>
  <c r="N32" i="1"/>
  <c r="O33" i="1"/>
  <c r="N33" i="1"/>
  <c r="O35" i="1"/>
  <c r="I35" i="1"/>
  <c r="B35" i="1" s="1"/>
  <c r="M33" i="1"/>
  <c r="I31" i="1"/>
  <c r="H31" i="1" s="1"/>
  <c r="M31" i="1"/>
  <c r="O31" i="1"/>
  <c r="M34" i="1"/>
  <c r="P31" i="1"/>
  <c r="L31" i="1"/>
  <c r="Q31" i="1"/>
  <c r="K39" i="1"/>
  <c r="I32" i="1"/>
  <c r="H32" i="1" s="1"/>
  <c r="Q33" i="1"/>
  <c r="M32" i="1"/>
  <c r="O32" i="1"/>
  <c r="L37" i="1"/>
  <c r="R32" i="1"/>
  <c r="L18" i="1"/>
  <c r="M18" i="1"/>
  <c r="E43" i="1"/>
  <c r="I38" i="1"/>
  <c r="H38" i="1" s="1"/>
  <c r="R38" i="1"/>
  <c r="L38" i="1"/>
  <c r="M38" i="1"/>
  <c r="O38" i="1"/>
  <c r="Q38" i="1"/>
  <c r="P34" i="1"/>
  <c r="R33" i="1"/>
  <c r="L34" i="1"/>
  <c r="B42" i="1"/>
  <c r="O36" i="1"/>
  <c r="M36" i="1"/>
  <c r="Q36" i="1"/>
  <c r="I36" i="1"/>
  <c r="H36" i="1" s="1"/>
  <c r="Q32" i="1"/>
  <c r="P36" i="1"/>
  <c r="L36" i="1"/>
  <c r="O20" i="1"/>
  <c r="R20" i="1"/>
  <c r="L20" i="1"/>
  <c r="M20" i="1"/>
  <c r="Q20" i="1"/>
  <c r="I20" i="1"/>
  <c r="H39" i="1"/>
  <c r="B39" i="1"/>
  <c r="I37" i="1"/>
  <c r="H37" i="1" s="1"/>
  <c r="M37" i="1"/>
  <c r="R37" i="1"/>
  <c r="Q34" i="1"/>
  <c r="R35" i="1"/>
  <c r="R34" i="1"/>
  <c r="L35" i="1"/>
  <c r="I34" i="1"/>
  <c r="H34" i="1" s="1"/>
  <c r="O37" i="1"/>
  <c r="L32" i="1"/>
  <c r="K30" i="1"/>
  <c r="N30" i="1" s="1"/>
  <c r="I30" i="1"/>
  <c r="P37" i="1"/>
  <c r="H11" i="1"/>
  <c r="B24" i="1"/>
  <c r="H14" i="1"/>
  <c r="B17" i="1"/>
  <c r="H19" i="1"/>
  <c r="H15" i="1"/>
  <c r="B12" i="1"/>
  <c r="H13" i="1"/>
  <c r="R12" i="1"/>
  <c r="P12" i="1"/>
  <c r="M12" i="1"/>
  <c r="Q12" i="1"/>
  <c r="O12" i="1"/>
  <c r="L12" i="1"/>
  <c r="P13" i="1"/>
  <c r="M13" i="1"/>
  <c r="O13" i="1"/>
  <c r="L13" i="1"/>
  <c r="Q13" i="1"/>
  <c r="R13" i="1"/>
  <c r="O11" i="1"/>
  <c r="S11" i="1"/>
  <c r="M11" i="1"/>
  <c r="R11" i="1"/>
  <c r="P11" i="1"/>
  <c r="Q11" i="1"/>
  <c r="L11" i="1"/>
  <c r="H27" i="1"/>
  <c r="H26" i="1"/>
  <c r="H16" i="1"/>
  <c r="O28" i="1"/>
  <c r="R28" i="1"/>
  <c r="M28" i="1"/>
  <c r="L28" i="1"/>
  <c r="Q28" i="1"/>
  <c r="P28" i="1"/>
  <c r="E6" i="1"/>
  <c r="M26" i="1"/>
  <c r="R26" i="1"/>
  <c r="Q26" i="1"/>
  <c r="O26" i="1"/>
  <c r="L24" i="1"/>
  <c r="R24" i="1"/>
  <c r="P24" i="1"/>
  <c r="Q24" i="1"/>
  <c r="O24" i="1"/>
  <c r="M24" i="1"/>
  <c r="O27" i="1"/>
  <c r="M27" i="1"/>
  <c r="R27" i="1"/>
  <c r="L27" i="1"/>
  <c r="P27" i="1"/>
  <c r="Q27" i="1"/>
  <c r="P19" i="1"/>
  <c r="O19" i="1"/>
  <c r="M19" i="1"/>
  <c r="R19" i="1"/>
  <c r="Q19" i="1"/>
  <c r="L19" i="1"/>
  <c r="Q15" i="1"/>
  <c r="I41" i="1"/>
  <c r="H41" i="1" s="1"/>
  <c r="K41" i="1"/>
  <c r="N41" i="1" s="1"/>
  <c r="B28" i="1"/>
  <c r="E42" i="1"/>
  <c r="O25" i="1"/>
  <c r="Q25" i="1"/>
  <c r="P25" i="1"/>
  <c r="R25" i="1"/>
  <c r="M25" i="1"/>
  <c r="L25" i="1"/>
  <c r="M16" i="1"/>
  <c r="L16" i="1"/>
  <c r="P16" i="1"/>
  <c r="R16" i="1"/>
  <c r="Q16" i="1"/>
  <c r="O16" i="1"/>
  <c r="L17" i="1"/>
  <c r="R17" i="1"/>
  <c r="Q17" i="1"/>
  <c r="R14" i="1"/>
  <c r="P14" i="1"/>
  <c r="M14" i="1"/>
  <c r="L14" i="1"/>
  <c r="H33" i="1"/>
  <c r="B33" i="1"/>
  <c r="P26" i="1" l="1"/>
  <c r="O14" i="1"/>
  <c r="Q14" i="1"/>
  <c r="K22" i="1"/>
  <c r="H25" i="1"/>
  <c r="R15" i="1"/>
  <c r="L15" i="1"/>
  <c r="P15" i="1"/>
  <c r="O15" i="1"/>
  <c r="L26" i="1"/>
  <c r="E26" i="1" s="1"/>
  <c r="B18" i="1"/>
  <c r="E18" i="1"/>
  <c r="O17" i="1"/>
  <c r="M17" i="1"/>
  <c r="P17" i="1"/>
  <c r="E17" i="1" s="1"/>
  <c r="C8" i="1"/>
  <c r="E33" i="1"/>
  <c r="E20" i="1"/>
  <c r="R23" i="1"/>
  <c r="N23" i="1"/>
  <c r="Q23" i="1"/>
  <c r="O23" i="1"/>
  <c r="M23" i="1"/>
  <c r="P23" i="1"/>
  <c r="L23" i="1"/>
  <c r="B22" i="1"/>
  <c r="N21" i="1"/>
  <c r="L21" i="1"/>
  <c r="M21" i="1"/>
  <c r="O21" i="1"/>
  <c r="Q21" i="1"/>
  <c r="R21" i="1"/>
  <c r="P21" i="1"/>
  <c r="R29" i="1"/>
  <c r="N29" i="1"/>
  <c r="L29" i="1"/>
  <c r="O29" i="1"/>
  <c r="Q29" i="1"/>
  <c r="M29" i="1"/>
  <c r="P29" i="1"/>
  <c r="M15" i="1"/>
  <c r="R22" i="1"/>
  <c r="N22" i="1"/>
  <c r="H35" i="1"/>
  <c r="B31" i="1"/>
  <c r="R39" i="1"/>
  <c r="N39" i="1"/>
  <c r="Q39" i="1"/>
  <c r="O39" i="1"/>
  <c r="M39" i="1"/>
  <c r="L39" i="1"/>
  <c r="E31" i="1"/>
  <c r="L22" i="1"/>
  <c r="P22" i="1"/>
  <c r="Q22" i="1"/>
  <c r="O22" i="1"/>
  <c r="M22" i="1"/>
  <c r="E38" i="1"/>
  <c r="E36" i="1"/>
  <c r="P39" i="1"/>
  <c r="B32" i="1"/>
  <c r="E32" i="1"/>
  <c r="E34" i="1"/>
  <c r="E35" i="1"/>
  <c r="B38" i="1"/>
  <c r="B34" i="1"/>
  <c r="B36" i="1"/>
  <c r="B37" i="1"/>
  <c r="E37" i="1"/>
  <c r="H20" i="1"/>
  <c r="B20" i="1"/>
  <c r="H30" i="1"/>
  <c r="B30" i="1"/>
  <c r="M30" i="1"/>
  <c r="O30" i="1"/>
  <c r="L30" i="1"/>
  <c r="R30" i="1"/>
  <c r="Q30" i="1"/>
  <c r="P30" i="1"/>
  <c r="E11" i="1"/>
  <c r="E28" i="1"/>
  <c r="E13" i="1"/>
  <c r="E12" i="1"/>
  <c r="E16" i="1"/>
  <c r="E27" i="1"/>
  <c r="B41" i="1"/>
  <c r="E25" i="1"/>
  <c r="E15" i="1"/>
  <c r="E24" i="1"/>
  <c r="E14" i="1"/>
  <c r="L41" i="1"/>
  <c r="R41" i="1"/>
  <c r="Q41" i="1"/>
  <c r="P41" i="1"/>
  <c r="O41" i="1"/>
  <c r="M41" i="1"/>
  <c r="E19" i="1"/>
  <c r="E22" i="1" l="1"/>
  <c r="E23" i="1"/>
  <c r="E39" i="1"/>
  <c r="E21" i="1"/>
  <c r="E29" i="1"/>
  <c r="E30" i="1"/>
  <c r="E41" i="1"/>
</calcChain>
</file>

<file path=xl/sharedStrings.xml><?xml version="1.0" encoding="utf-8"?>
<sst xmlns="http://schemas.openxmlformats.org/spreadsheetml/2006/main" count="93" uniqueCount="63">
  <si>
    <t>Deadline</t>
  </si>
  <si>
    <t>Item</t>
  </si>
  <si>
    <t>Deadline for Motions to Transfer</t>
  </si>
  <si>
    <t>Parties exchange claim terms for construction.</t>
  </si>
  <si>
    <t>Parties exchange proposed claim constructions.</t>
  </si>
  <si>
    <t>Deadline to meet and confer to narrow terms in dispute and exchange revised list of terms/constructions.</t>
  </si>
  <si>
    <t>Deadline to add parties.</t>
  </si>
  <si>
    <t>Close of Fact Discovery</t>
  </si>
  <si>
    <t>Opening Expert Reports</t>
  </si>
  <si>
    <t>Rebuttal Expert Reports</t>
  </si>
  <si>
    <t>Close of Expert Discovery</t>
  </si>
  <si>
    <t>Serve Pretrial Disclosures (jury instructions, exhibits lists, witness lists, discovery and deposition designations).</t>
  </si>
  <si>
    <t>Serve objections to pretrial disclosures/rebuttal disclosures.</t>
  </si>
  <si>
    <t>Markman</t>
  </si>
  <si>
    <t>Memorial Day</t>
  </si>
  <si>
    <t>July 4th</t>
  </si>
  <si>
    <t>Labor Day</t>
  </si>
  <si>
    <t>Thanksgiving</t>
  </si>
  <si>
    <t>Christmas</t>
  </si>
  <si>
    <t>New Year's</t>
  </si>
  <si>
    <t>Conflicts</t>
  </si>
  <si>
    <t>Conflict Check</t>
  </si>
  <si>
    <t>Related to</t>
  </si>
  <si>
    <t>CMC Date</t>
  </si>
  <si>
    <t>Set by Court</t>
  </si>
  <si>
    <t>Week offset</t>
  </si>
  <si>
    <t xml:space="preserve">Final Pre-Trial </t>
  </si>
  <si>
    <t>-3 days</t>
  </si>
  <si>
    <t>Holiday conflict?</t>
  </si>
  <si>
    <r>
      <t xml:space="preserve">Serve objections to rebuttal disclosures and File Motions </t>
    </r>
    <r>
      <rPr>
        <i/>
        <sz val="12"/>
        <color theme="1"/>
        <rFont val="Times New Roman"/>
        <family val="1"/>
      </rPr>
      <t>in-limine</t>
    </r>
    <r>
      <rPr>
        <sz val="12"/>
        <color theme="1"/>
        <rFont val="Times New Roman"/>
        <family val="1"/>
      </rPr>
      <t>.</t>
    </r>
  </si>
  <si>
    <r>
      <t xml:space="preserve">File Joint Pretrial Order and Pretrial Submissions (jury instructions, exhibits lists, witness lists, discovery and deposition designations); file oppositions to motions </t>
    </r>
    <r>
      <rPr>
        <i/>
        <sz val="12"/>
        <color theme="1"/>
        <rFont val="Times New Roman"/>
        <family val="1"/>
      </rPr>
      <t>in limine.</t>
    </r>
  </si>
  <si>
    <r>
      <t xml:space="preserve">File joint notice identifying remaining objections to pretrial disclosures and disputes on motions </t>
    </r>
    <r>
      <rPr>
        <i/>
        <sz val="12"/>
        <color theme="1"/>
        <rFont val="Times New Roman"/>
        <family val="1"/>
      </rPr>
      <t>in-limine</t>
    </r>
    <r>
      <rPr>
        <sz val="12"/>
        <color theme="1"/>
        <rFont val="Times New Roman"/>
        <family val="1"/>
      </rPr>
      <t>.</t>
    </r>
  </si>
  <si>
    <r>
      <t xml:space="preserve">Jury Selection/Trial.  The Court expects to set this date at the conclusion of the </t>
    </r>
    <r>
      <rPr>
        <i/>
        <sz val="12"/>
        <color theme="1"/>
        <rFont val="Times New Roman"/>
        <family val="1"/>
      </rPr>
      <t>Markman</t>
    </r>
    <r>
      <rPr>
        <sz val="12"/>
        <color theme="1"/>
        <rFont val="Times New Roman"/>
        <family val="1"/>
      </rPr>
      <t xml:space="preserve"> Hearing.</t>
    </r>
  </si>
  <si>
    <t>Trial</t>
  </si>
  <si>
    <t>Date set by Court via Order Governing Proceedings.</t>
  </si>
  <si>
    <t>DOW</t>
  </si>
  <si>
    <t>Plaintiff serves preliminary[1] infringement contentions in the form of a chart setting forth where in the accused product(s) each element of the asserted claim(s) are found. Plaintiff shall also identify the earliest priority date (i.e. the earliest date of invention) for each asserted claim and produce: (1) all documents evidencing conception and reduction to practice for each claimed invention, and (2) a copy of the file history for each patent in suit. 
[1] The parties may amend preliminary infringement contentions and preliminary invalidity contentions without leave of court so long as counsel certifies that it undertook reasonable efforts to prepare its preliminary contentions and the amendment is based on material identified after those preliminary contentions were served, and should do so seasonably upon identifying any such material. Any amendment to add patent claims requires leave of court so that the Court can address any scheduling issues.</t>
  </si>
  <si>
    <t>Defendant serves preliminary invalidity contentions in the form of (1) a chart setting forth where in the prior art references each element of the asserted claim(s) are found, (2) an identification of any limitations the Defendant contends are indefinite or lack written description under section 112, and (3) an identification of any claims the Defendant contends are directed to ineligible subject matter under section 101. Defendant shall also produce (1) all prior art referenced in the invalidity contentions, (2) technical documents, including software where applicable, sufficient to show the operation of the accused product(s), and (3) summary, annual sales information for the accused product(s) for the two years preceding the filing of the Complaint, unless the parties agree to some other timeframe.</t>
  </si>
  <si>
    <t>Parties disclose extrinsic evidence. The parties shall disclose any extrinsic evidence, including the identity of any expert witness they may rely upon with respect to claim construction or indefiniteness. With respect to any expert identified, the parties shall identify the scope of the topics for the witness’s expected testimony.[2] With respect to items of extrinsic evidence, the parties shall identify each such item by production number or produce a copy of any such item if not previously produced.
[2] Any party may utilize a rebuttal expert in response to a brief where expert testimony is relied upon by the other party.</t>
  </si>
  <si>
    <t>Plaintiff files Opening claim construction brief, including any arguments that any claim terms are indefinite.</t>
  </si>
  <si>
    <t>Defendant files Responsive claim construction brief.</t>
  </si>
  <si>
    <t>Plaintiff files Reply claim construction brief.</t>
  </si>
  <si>
    <t>Defendant files Sur-Reply claim construction brief.</t>
  </si>
  <si>
    <t>Parties submit Joint Claim Construction Statement.
See General Issues Note #8 regarding providing copies of the briefing to the Court and the technical adviser (if appointed).</t>
  </si>
  <si>
    <t>Parties submit optional technical tutorials to the Court and technical adviser (if appointed).[3]
[3] The parties should contact the law clerk to request a Box link so that the party can directly upload the file to the Court’s Box account.</t>
  </si>
  <si>
    <t>Fact Discovery opens; deadline to serve Initial Disclosures per Rule 26(a).</t>
  </si>
  <si>
    <t>Deadline to serve Final Infringement and Invalidity Contentions. After this date, leave of Court is required for any amendment to Infringement or Invalidity contentions. This deadline does not relieve the Parties of their obligation to seasonably amend if new information is identified after initial contentions.</t>
  </si>
  <si>
    <t>Deadline to amend pleadings. A motion is not required unless the amendment adds patents or patent claims. (Note: This includes amendments in response to a 12(c) motion.)</t>
  </si>
  <si>
    <t>Deadline for the first of two meet and confers to discuss significantly narrowing the number of claims asserted and prior art references at issue. Unless the parties agree to the narrowing, they are ordered to contact the Court’s Law Clerk to arrange a teleconference with the Court to resolve the disputed issues.</t>
  </si>
  <si>
    <t>Deadline for the second of two meet and confer to discuss narrowing the number of claims asserted and prior art references at issue to triable limits. To the extent it helps the parties determine these limits, the parties are encouraged to contact the Court’s Law Clerk for an estimate of the amount of trial time anticipated per side. The parties shall file a Joint Report within 5 business days regarding the results of the meet and confer.</t>
  </si>
  <si>
    <t>Dispositive motion deadline and Daubert motion deadline.
See General Issues Note #8 regarding providing copies of the briefing to the Court and the technical adviser (if appointed).</t>
  </si>
  <si>
    <t>File Notice of Request for Daily Transcript or Real Time Reporting. If a daily transcript or real time reporting of court proceedings is requested for trial, the party or parties making said request shall file a notice with the Court and e-mail the Court Reporter, Kristie Davis at kmdaviscsr@yahoo.com
Deadline to meet and confer regarding remaining objections and disputes on motions in limine.</t>
  </si>
  <si>
    <t>Final Pretrial Conference. The Court expects to set this date at the conclusion of the Markman Hearing.</t>
  </si>
  <si>
    <t>Final Pretrial</t>
  </si>
  <si>
    <t>Set by Court/Trial</t>
  </si>
  <si>
    <t>Markman start time</t>
  </si>
  <si>
    <t>9:00 a.m.</t>
  </si>
  <si>
    <r>
      <rPr>
        <i/>
        <sz val="12"/>
        <color theme="1"/>
        <rFont val="Times New Roman"/>
        <family val="1"/>
      </rPr>
      <t>Markman</t>
    </r>
    <r>
      <rPr>
        <sz val="12"/>
        <color theme="1"/>
        <rFont val="Times New Roman"/>
        <family val="1"/>
      </rPr>
      <t xml:space="preserve"> Hearing at </t>
    </r>
  </si>
  <si>
    <t>Markman date</t>
  </si>
  <si>
    <t>CMC date</t>
  </si>
  <si>
    <t>Markman length (half?)</t>
  </si>
  <si>
    <t>Yes</t>
  </si>
  <si>
    <t>Replace with Court provided date to compute final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</si>
</sst>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2"/>
      <name val="Times New Roman"/>
      <family val="1"/>
    </font>
    <font>
      <sz val="12"/>
      <color rgb="FFFF0000"/>
      <name val="Times New Roman"/>
      <family val="1"/>
    </font>
    <font>
      <sz val="12"/>
      <color theme="1"/>
      <name val="Times New Roman"/>
      <family val="1"/>
    </font>
    <font>
      <b/>
      <sz val="12"/>
      <color theme="1"/>
      <name val="Times New Roman"/>
      <family val="1"/>
    </font>
    <font>
      <b/>
      <sz val="12"/>
      <color rgb="FFFF0000"/>
      <name val="Times New Roman"/>
      <family val="1"/>
    </font>
    <font>
      <sz val="12"/>
      <color theme="0" tint="-0.14999847407452621"/>
      <name val="Times New Roman"/>
      <family val="1"/>
    </font>
    <font>
      <i/>
      <sz val="12"/>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1">
    <xf numFmtId="0" fontId="0" fillId="0" borderId="0" xfId="0"/>
    <xf numFmtId="0" fontId="1" fillId="0" borderId="9" xfId="0" applyFont="1" applyFill="1" applyBorder="1" applyAlignment="1">
      <alignment horizontal="left" vertical="top"/>
    </xf>
    <xf numFmtId="14" fontId="2" fillId="0" borderId="10" xfId="0" applyNumberFormat="1" applyFont="1" applyFill="1" applyBorder="1" applyAlignment="1">
      <alignment horizontal="center" vertical="top"/>
    </xf>
    <xf numFmtId="0" fontId="3" fillId="0" borderId="0" xfId="0" applyFont="1" applyAlignment="1">
      <alignment vertical="top"/>
    </xf>
    <xf numFmtId="0" fontId="3" fillId="0" borderId="0" xfId="0" applyFont="1" applyAlignment="1">
      <alignment horizontal="center" vertical="top"/>
    </xf>
    <xf numFmtId="0" fontId="3" fillId="0" borderId="0" xfId="0" applyFont="1"/>
    <xf numFmtId="0" fontId="1" fillId="0" borderId="11" xfId="0" applyFont="1" applyFill="1" applyBorder="1" applyAlignment="1">
      <alignment vertical="top"/>
    </xf>
    <xf numFmtId="14" fontId="2" fillId="0" borderId="12" xfId="0" applyNumberFormat="1" applyFont="1" applyFill="1" applyBorder="1" applyAlignment="1">
      <alignment horizontal="center" vertical="top"/>
    </xf>
    <xf numFmtId="0" fontId="3" fillId="0" borderId="0" xfId="0" applyFont="1" applyBorder="1" applyAlignment="1">
      <alignment vertical="top"/>
    </xf>
    <xf numFmtId="0" fontId="3" fillId="0" borderId="0" xfId="0" applyFont="1" applyBorder="1" applyAlignment="1">
      <alignment vertical="top" wrapText="1"/>
    </xf>
    <xf numFmtId="0" fontId="3" fillId="0" borderId="16" xfId="0" applyFont="1" applyBorder="1" applyAlignment="1">
      <alignment horizontal="center" vertical="top"/>
    </xf>
    <xf numFmtId="0" fontId="3" fillId="0" borderId="0" xfId="0" applyFont="1" applyFill="1" applyBorder="1" applyAlignment="1">
      <alignment vertical="top" wrapText="1"/>
    </xf>
    <xf numFmtId="0" fontId="3" fillId="0" borderId="2" xfId="0" applyFont="1" applyBorder="1" applyAlignment="1">
      <alignment horizontal="center" vertical="top"/>
    </xf>
    <xf numFmtId="0" fontId="3" fillId="0" borderId="14" xfId="0" applyFont="1" applyBorder="1" applyAlignment="1">
      <alignment horizontal="center" vertical="top"/>
    </xf>
    <xf numFmtId="0" fontId="3" fillId="0" borderId="1" xfId="0" applyFont="1" applyBorder="1" applyAlignment="1">
      <alignment horizontal="center" vertical="top"/>
    </xf>
    <xf numFmtId="0" fontId="6" fillId="0" borderId="0" xfId="0" applyFont="1" applyAlignment="1">
      <alignment horizontal="center" vertical="top"/>
    </xf>
    <xf numFmtId="0" fontId="3" fillId="0" borderId="1" xfId="0" quotePrefix="1" applyFont="1" applyBorder="1" applyAlignment="1">
      <alignment horizontal="center" vertical="top"/>
    </xf>
    <xf numFmtId="0" fontId="3" fillId="0" borderId="15" xfId="0" applyFont="1" applyBorder="1" applyAlignment="1">
      <alignment horizontal="center" vertical="top"/>
    </xf>
    <xf numFmtId="0" fontId="3" fillId="0" borderId="0" xfId="0" applyFont="1" applyBorder="1" applyAlignment="1">
      <alignment horizontal="center" vertical="top"/>
    </xf>
    <xf numFmtId="0" fontId="3" fillId="0" borderId="0" xfId="0" applyFont="1" applyBorder="1"/>
    <xf numFmtId="14" fontId="2" fillId="0" borderId="0" xfId="0" applyNumberFormat="1" applyFont="1" applyFill="1" applyBorder="1" applyAlignment="1">
      <alignment horizontal="center" vertical="top"/>
    </xf>
    <xf numFmtId="14" fontId="2" fillId="0" borderId="0" xfId="0" applyNumberFormat="1" applyFont="1" applyBorder="1" applyAlignment="1">
      <alignment horizontal="center" vertical="top"/>
    </xf>
    <xf numFmtId="14" fontId="0" fillId="0" borderId="1" xfId="0" applyNumberFormat="1" applyBorder="1"/>
    <xf numFmtId="14" fontId="0" fillId="0" borderId="12" xfId="0" applyNumberFormat="1" applyBorder="1"/>
    <xf numFmtId="0" fontId="0" fillId="0" borderId="5" xfId="0" applyBorder="1"/>
    <xf numFmtId="0" fontId="0" fillId="0" borderId="6" xfId="0" applyBorder="1"/>
    <xf numFmtId="0" fontId="0" fillId="0" borderId="8" xfId="0" applyBorder="1"/>
    <xf numFmtId="14" fontId="0" fillId="0" borderId="2" xfId="0" applyNumberFormat="1" applyBorder="1"/>
    <xf numFmtId="14" fontId="0" fillId="0" borderId="20" xfId="0" applyNumberFormat="1" applyBorder="1"/>
    <xf numFmtId="0" fontId="0" fillId="2" borderId="21" xfId="0" applyFill="1" applyBorder="1" applyAlignment="1">
      <alignment horizontal="center"/>
    </xf>
    <xf numFmtId="0" fontId="0" fillId="2" borderId="4" xfId="0" applyFill="1" applyBorder="1" applyAlignment="1">
      <alignment horizontal="center"/>
    </xf>
    <xf numFmtId="0" fontId="0" fillId="3" borderId="6" xfId="0" applyFill="1" applyBorder="1"/>
    <xf numFmtId="14" fontId="0" fillId="3" borderId="1" xfId="0" applyNumberFormat="1" applyFill="1" applyBorder="1"/>
    <xf numFmtId="14" fontId="0" fillId="3" borderId="12" xfId="0" applyNumberFormat="1" applyFill="1" applyBorder="1"/>
    <xf numFmtId="0" fontId="0" fillId="3" borderId="7" xfId="0" applyFill="1" applyBorder="1"/>
    <xf numFmtId="14" fontId="0" fillId="3" borderId="17" xfId="0" applyNumberFormat="1" applyFill="1" applyBorder="1"/>
    <xf numFmtId="14" fontId="0" fillId="3" borderId="13" xfId="0" applyNumberFormat="1" applyFill="1" applyBorder="1"/>
    <xf numFmtId="0" fontId="1" fillId="0" borderId="22" xfId="0" applyFont="1" applyFill="1" applyBorder="1" applyAlignment="1">
      <alignment vertical="top"/>
    </xf>
    <xf numFmtId="0" fontId="3" fillId="0" borderId="3" xfId="0" applyFont="1" applyBorder="1" applyAlignment="1">
      <alignment horizontal="left" vertical="top"/>
    </xf>
    <xf numFmtId="0" fontId="3" fillId="0" borderId="4" xfId="0" applyFont="1" applyBorder="1" applyAlignment="1">
      <alignment horizontal="center" vertical="top"/>
    </xf>
    <xf numFmtId="0" fontId="3" fillId="0" borderId="24" xfId="0" applyFont="1" applyFill="1" applyBorder="1" applyAlignment="1">
      <alignment vertical="top" wrapText="1"/>
    </xf>
    <xf numFmtId="0" fontId="3" fillId="0" borderId="25" xfId="0" applyFont="1" applyBorder="1" applyAlignment="1">
      <alignment horizontal="justify" vertical="top" wrapText="1"/>
    </xf>
    <xf numFmtId="0" fontId="3" fillId="0" borderId="25" xfId="0" applyFont="1" applyFill="1" applyBorder="1" applyAlignment="1">
      <alignment horizontal="justify" vertical="top" wrapText="1"/>
    </xf>
    <xf numFmtId="0" fontId="3" fillId="0" borderId="26" xfId="0" applyFont="1" applyBorder="1" applyAlignment="1">
      <alignment horizontal="justify" vertical="top" wrapText="1"/>
    </xf>
    <xf numFmtId="0" fontId="3" fillId="0" borderId="19" xfId="0" applyFont="1" applyBorder="1" applyAlignment="1">
      <alignment horizontal="center" vertical="top"/>
    </xf>
    <xf numFmtId="0" fontId="3" fillId="0" borderId="18" xfId="0" applyFont="1" applyBorder="1" applyAlignment="1">
      <alignment horizontal="center" vertical="top"/>
    </xf>
    <xf numFmtId="0" fontId="5" fillId="0" borderId="18" xfId="0" applyFont="1" applyBorder="1" applyAlignment="1">
      <alignment horizontal="center" vertical="top"/>
    </xf>
    <xf numFmtId="0" fontId="4" fillId="0" borderId="27" xfId="0" applyFont="1" applyFill="1" applyBorder="1" applyAlignment="1">
      <alignment horizontal="center" vertical="center" wrapText="1"/>
    </xf>
    <xf numFmtId="0" fontId="3" fillId="0" borderId="28"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horizontal="center" vertical="center" wrapText="1"/>
    </xf>
    <xf numFmtId="0" fontId="4" fillId="2" borderId="27" xfId="0" applyFont="1" applyFill="1" applyBorder="1" applyAlignment="1">
      <alignment horizontal="center" vertical="center" wrapText="1"/>
    </xf>
    <xf numFmtId="14" fontId="2" fillId="0" borderId="23" xfId="0" applyNumberFormat="1" applyFont="1" applyBorder="1" applyAlignment="1">
      <alignment horizontal="center" vertical="top"/>
    </xf>
    <xf numFmtId="14" fontId="1" fillId="0" borderId="5" xfId="0" applyNumberFormat="1" applyFont="1" applyBorder="1" applyAlignment="1">
      <alignment horizontal="center" vertical="top" wrapText="1"/>
    </xf>
    <xf numFmtId="14" fontId="1" fillId="0" borderId="6" xfId="0" applyNumberFormat="1" applyFont="1" applyBorder="1" applyAlignment="1">
      <alignment horizontal="center" vertical="top" wrapText="1"/>
    </xf>
    <xf numFmtId="14" fontId="1" fillId="0" borderId="6" xfId="0" applyNumberFormat="1" applyFont="1" applyFill="1" applyBorder="1" applyAlignment="1">
      <alignment horizontal="center" vertical="top" wrapText="1"/>
    </xf>
    <xf numFmtId="14" fontId="1" fillId="0" borderId="7" xfId="0" applyNumberFormat="1" applyFont="1" applyBorder="1" applyAlignment="1">
      <alignment horizontal="center" vertical="top" wrapText="1"/>
    </xf>
    <xf numFmtId="0" fontId="3" fillId="0" borderId="25" xfId="0" applyFont="1" applyBorder="1" applyAlignment="1">
      <alignment horizontal="justify" vertical="top"/>
    </xf>
    <xf numFmtId="0" fontId="5" fillId="0" borderId="18" xfId="0" applyFont="1" applyBorder="1" applyAlignment="1">
      <alignment horizontal="center" vertical="top" wrapText="1"/>
    </xf>
    <xf numFmtId="14" fontId="1" fillId="0" borderId="12" xfId="0" applyNumberFormat="1" applyFont="1" applyFill="1" applyBorder="1" applyAlignment="1">
      <alignment horizontal="center" vertical="top"/>
    </xf>
    <xf numFmtId="18" fontId="2" fillId="0" borderId="12" xfId="0" applyNumberFormat="1"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FD410-17F3-43C7-83F8-B3143E548B6C}">
  <dimension ref="B1:U43"/>
  <sheetViews>
    <sheetView tabSelected="1" workbookViewId="0">
      <selection activeCell="C4" sqref="C4"/>
    </sheetView>
  </sheetViews>
  <sheetFormatPr defaultColWidth="9.1796875" defaultRowHeight="15.5" x14ac:dyDescent="0.35"/>
  <cols>
    <col min="1" max="1" width="1" style="3" customWidth="1"/>
    <col min="2" max="2" width="21.81640625" style="4" customWidth="1"/>
    <col min="3" max="3" width="15" style="4" customWidth="1"/>
    <col min="4" max="4" width="73.453125" style="3" customWidth="1"/>
    <col min="5" max="5" width="8.26953125" style="4" customWidth="1"/>
    <col min="6" max="6" width="13.453125" style="4" customWidth="1"/>
    <col min="7" max="7" width="13.1796875" style="4" customWidth="1"/>
    <col min="8" max="8" width="9.1796875" style="3" customWidth="1"/>
    <col min="9" max="9" width="2.1796875" style="3" hidden="1" customWidth="1"/>
    <col min="10" max="10" width="42.26953125" style="5" hidden="1" customWidth="1"/>
    <col min="11" max="12" width="9.1796875" style="3" hidden="1" customWidth="1"/>
    <col min="13" max="13" width="30.26953125" style="3" hidden="1" customWidth="1"/>
    <col min="14" max="21" width="9.1796875" style="3" hidden="1" customWidth="1"/>
    <col min="22" max="16384" width="9.1796875" style="3"/>
  </cols>
  <sheetData>
    <row r="1" spans="2:19" ht="6" customHeight="1" thickBot="1" x14ac:dyDescent="0.4"/>
    <row r="2" spans="2:19" x14ac:dyDescent="0.35">
      <c r="B2" s="1" t="s">
        <v>59</v>
      </c>
      <c r="C2" s="2">
        <v>44165</v>
      </c>
      <c r="D2" s="3" t="s">
        <v>34</v>
      </c>
      <c r="E2" s="18" t="str">
        <f>_xlfn.CONCAT(L2,M2,N2,O2,P2,Q2,R2)</f>
        <v>Mon</v>
      </c>
      <c r="K2" s="11">
        <f>WEEKDAY(C2)</f>
        <v>2</v>
      </c>
      <c r="L2" s="3" t="str">
        <f>IF($K2=1,"Sun","")</f>
        <v/>
      </c>
      <c r="M2" s="3" t="str">
        <f>IF($K2=2,"Mon","")</f>
        <v>Mon</v>
      </c>
      <c r="N2" s="3" t="str">
        <f t="shared" ref="N2:N21" si="0">IF($K2=3,"Tue","")</f>
        <v/>
      </c>
      <c r="O2" s="3" t="str">
        <f>IF($K2=4,"Wed","")</f>
        <v/>
      </c>
      <c r="P2" s="3" t="str">
        <f>IF($K2=5,"Thur","")</f>
        <v/>
      </c>
      <c r="Q2" s="3" t="str">
        <f>IF($K2=6,"Fri","")</f>
        <v/>
      </c>
      <c r="R2" s="3" t="str">
        <f>IF($K2=7,"Sat","")</f>
        <v/>
      </c>
    </row>
    <row r="3" spans="2:19" x14ac:dyDescent="0.35">
      <c r="B3" s="6" t="s">
        <v>58</v>
      </c>
      <c r="C3" s="7">
        <v>44534</v>
      </c>
      <c r="D3" s="3" t="s">
        <v>62</v>
      </c>
      <c r="E3" s="18" t="str">
        <f>_xlfn.CONCAT(L3,M3,N3,O3,P3,Q3,R3)</f>
        <v>Sat</v>
      </c>
      <c r="K3" s="11">
        <f>WEEKDAY(C3)</f>
        <v>7</v>
      </c>
      <c r="L3" s="3" t="str">
        <f>IF($K3=1,"Sun","")</f>
        <v/>
      </c>
      <c r="M3" s="3" t="str">
        <f>IF($K3=2,"Mon","")</f>
        <v/>
      </c>
      <c r="N3" s="3" t="str">
        <f t="shared" si="0"/>
        <v/>
      </c>
      <c r="O3" s="3" t="str">
        <f>IF($K3=4,"Wed","")</f>
        <v/>
      </c>
      <c r="P3" s="3" t="str">
        <f>IF($K3=5,"Thur","")</f>
        <v/>
      </c>
      <c r="Q3" s="3" t="str">
        <f>IF($K3=6,"Fri","")</f>
        <v/>
      </c>
      <c r="R3" s="3" t="str">
        <f>IF($K3=7,"Sat","")</f>
        <v>Sat</v>
      </c>
    </row>
    <row r="4" spans="2:19" x14ac:dyDescent="0.35">
      <c r="B4" s="6" t="s">
        <v>55</v>
      </c>
      <c r="C4" s="60" t="s">
        <v>56</v>
      </c>
      <c r="E4" s="18"/>
      <c r="J4" s="42" t="s">
        <v>57</v>
      </c>
      <c r="L4" s="3" t="str">
        <f>IF($C5="Yes","half day","full day")</f>
        <v>half day</v>
      </c>
      <c r="M4" s="3" t="str">
        <f>_xlfn.CONCAT(J4, TEXT(C4,"h:mm AM/PM"), " for a ", L4)</f>
        <v>Markman Hearing at 9:00 a.m. for a half day</v>
      </c>
    </row>
    <row r="5" spans="2:19" x14ac:dyDescent="0.35">
      <c r="B5" s="6" t="s">
        <v>60</v>
      </c>
      <c r="C5" s="7" t="s">
        <v>61</v>
      </c>
      <c r="E5" s="18"/>
      <c r="K5" s="3" t="str">
        <f>IF($C5="AM","9:00 a.m.","")</f>
        <v/>
      </c>
    </row>
    <row r="6" spans="2:19" x14ac:dyDescent="0.35">
      <c r="B6" s="6" t="s">
        <v>26</v>
      </c>
      <c r="C6" s="59">
        <f>+C7-21</f>
        <v>44877</v>
      </c>
      <c r="E6" s="18" t="str">
        <f>_xlfn.CONCAT(L6,M6,N6,O6,P6,Q6,R6)</f>
        <v>Sat</v>
      </c>
      <c r="F6" s="18"/>
      <c r="G6" s="18"/>
      <c r="H6" s="8"/>
      <c r="I6" s="8"/>
      <c r="J6" s="19"/>
      <c r="K6" s="11">
        <f>WEEKDAY(C6)</f>
        <v>7</v>
      </c>
      <c r="L6" s="3" t="str">
        <f>IF($K6=1,"Sun","")</f>
        <v/>
      </c>
      <c r="M6" s="3" t="str">
        <f>IF($K6=2,"Mon","")</f>
        <v/>
      </c>
      <c r="N6" s="3" t="str">
        <f t="shared" si="0"/>
        <v/>
      </c>
      <c r="O6" s="3" t="str">
        <f>IF($K6=4,"Wed","")</f>
        <v/>
      </c>
      <c r="P6" s="3" t="str">
        <f>IF($K6=5,"Thur","")</f>
        <v/>
      </c>
      <c r="Q6" s="3" t="str">
        <f>IF($K6=6,"Fri","")</f>
        <v/>
      </c>
      <c r="R6" s="3" t="str">
        <f>IF($K6=7,"Sat","")</f>
        <v>Sat</v>
      </c>
    </row>
    <row r="7" spans="2:19" ht="16" thickBot="1" x14ac:dyDescent="0.4">
      <c r="B7" s="37" t="s">
        <v>33</v>
      </c>
      <c r="C7" s="52">
        <f>+C3+(52*7)</f>
        <v>44898</v>
      </c>
      <c r="D7" s="3" t="s">
        <v>62</v>
      </c>
      <c r="E7" s="18"/>
      <c r="F7" s="20"/>
      <c r="G7" s="21"/>
      <c r="H7" s="8"/>
      <c r="I7" s="8"/>
      <c r="J7" s="19"/>
      <c r="N7" s="3" t="str">
        <f t="shared" si="0"/>
        <v/>
      </c>
    </row>
    <row r="8" spans="2:19" ht="16" thickBot="1" x14ac:dyDescent="0.4">
      <c r="B8" s="38" t="s">
        <v>20</v>
      </c>
      <c r="C8" s="39" t="str">
        <f>IF((OR(I11,I12,I13,I14,I15,I16,I17,I18,I19,I20,I22,I24,I25,I26,I27,I28,I30,I31,I32,I33,I34,I35,I36,I37,I38,I39,I40,I41,I42,I43)),"YES","no")</f>
        <v>no</v>
      </c>
      <c r="E8" s="18"/>
      <c r="F8" s="18"/>
      <c r="G8" s="18"/>
      <c r="H8" s="8"/>
      <c r="I8" s="8"/>
      <c r="J8" s="19"/>
      <c r="N8" s="3" t="str">
        <f t="shared" si="0"/>
        <v/>
      </c>
    </row>
    <row r="9" spans="2:19" ht="16" thickBot="1" x14ac:dyDescent="0.4">
      <c r="N9" s="3" t="str">
        <f t="shared" si="0"/>
        <v/>
      </c>
    </row>
    <row r="10" spans="2:19" ht="33.75" customHeight="1" thickBot="1" x14ac:dyDescent="0.4">
      <c r="B10" s="50" t="s">
        <v>28</v>
      </c>
      <c r="C10" s="51" t="s">
        <v>0</v>
      </c>
      <c r="D10" s="51" t="s">
        <v>1</v>
      </c>
      <c r="E10" s="47" t="s">
        <v>35</v>
      </c>
      <c r="F10" s="49" t="s">
        <v>22</v>
      </c>
      <c r="G10" s="48" t="s">
        <v>25</v>
      </c>
      <c r="H10" s="8"/>
      <c r="I10" s="9" t="s">
        <v>21</v>
      </c>
      <c r="N10" s="3" t="str">
        <f t="shared" si="0"/>
        <v/>
      </c>
    </row>
    <row r="11" spans="2:19" ht="222" customHeight="1" x14ac:dyDescent="0.35">
      <c r="B11" s="10" t="str">
        <f>IF(I11,"YES","")</f>
        <v/>
      </c>
      <c r="C11" s="53">
        <f>+$C$2+G11*7</f>
        <v>44158</v>
      </c>
      <c r="D11" s="40" t="s">
        <v>36</v>
      </c>
      <c r="E11" s="12" t="str">
        <f>_xlfn.CONCAT(L11,M11,N11,O11,P11,Q11,R11)</f>
        <v>Mon</v>
      </c>
      <c r="F11" s="44" t="s">
        <v>23</v>
      </c>
      <c r="G11" s="12">
        <v>-1</v>
      </c>
      <c r="H11" s="3" t="str">
        <f>IF(I11,"Conflict","")</f>
        <v/>
      </c>
      <c r="I11" s="3" t="b">
        <f>OR(
'Holidays and Conflicts'!$C$3=C11,'Holidays and Conflicts'!$C$4=C11,'Holidays and Conflicts'!$C$5=C11,'Holidays and Conflicts'!$C$6=C11,'Holidays and Conflicts'!$C$7=C11,'Holidays and Conflicts'!$C$8=C11,'Holidays and Conflicts'!$C$9=C11, 'Holidays and Conflicts'!$C$10=C11,
'Holidays and Conflicts'!$D$3=C11,'Holidays and Conflicts'!$D$4=C11,'Holidays and Conflicts'!$D$5=C11,'Holidays and Conflicts'!$D$6=C11,'Holidays and Conflicts'!$D$7=C11,'Holidays and Conflicts'!$D$8=C11, 'Holidays and Conflicts'!$D$9=C11, 'Holidays and Conflicts'!$D$10=C11,
'Holidays and Conflicts'!$E$3=C11,'Holidays and Conflicts'!$E$4=C11,'Holidays and Conflicts'!$E$5=C11,'Holidays and Conflicts'!$E$6=C11,'Holidays and Conflicts'!$E$7=C11,'Holidays and Conflicts'!$E$8=C11, 'Holidays and Conflicts'!$E$9=C11, 'Holidays and Conflicts'!$E$10=C11,
'Holidays and Conflicts'!$F$3=C11,'Holidays and Conflicts'!$F$4=C11,'Holidays and Conflicts'!$F$5=C11,'Holidays and Conflicts'!$F$6=C11,'Holidays and Conflicts'!$F$7=C11,'Holidays and Conflicts'!$F$8=C11, 'Holidays and Conflicts'!$F$9=C11, 'Holidays and Conflicts'!$F$10=C11,
'Holidays and Conflicts'!$G$3=C11,'Holidays and Conflicts'!$G$4=C11,'Holidays and Conflicts'!$G$5=C11,'Holidays and Conflicts'!$G$6=C11,'Holidays and Conflicts'!$G$7=C11,'Holidays and Conflicts'!$G$8=C11,'Holidays and Conflicts'!$G$9=C11, 'Holidays and Conflicts'!$G$10=C11)</f>
        <v>0</v>
      </c>
      <c r="K11" s="11">
        <f>WEEKDAY(C11)</f>
        <v>2</v>
      </c>
      <c r="L11" s="3" t="str">
        <f>IF($K11=1,"Sun","")</f>
        <v/>
      </c>
      <c r="M11" s="3" t="str">
        <f>IF($K11=2,"Mon","")</f>
        <v>Mon</v>
      </c>
      <c r="N11" s="3" t="str">
        <f t="shared" si="0"/>
        <v/>
      </c>
      <c r="O11" s="3" t="str">
        <f>IF($K11=4,"Wed","")</f>
        <v/>
      </c>
      <c r="P11" s="3" t="str">
        <f>IF($K11=5,"Thur","")</f>
        <v/>
      </c>
      <c r="Q11" s="3" t="str">
        <f>IF($K11=6,"Fri","")</f>
        <v/>
      </c>
      <c r="R11" s="3" t="str">
        <f>IF($K11=7,"Sat","")</f>
        <v/>
      </c>
      <c r="S11" s="3" t="str">
        <f>IF($K11=1,"Sun","")</f>
        <v/>
      </c>
    </row>
    <row r="12" spans="2:19" ht="20.25" customHeight="1" x14ac:dyDescent="0.35">
      <c r="B12" s="13" t="str">
        <f t="shared" ref="B12:B43" si="1">IF(I12,"YES","")</f>
        <v/>
      </c>
      <c r="C12" s="54">
        <f>+$C$2+G12*7</f>
        <v>44179</v>
      </c>
      <c r="D12" s="41" t="s">
        <v>2</v>
      </c>
      <c r="E12" s="14" t="str">
        <f t="shared" ref="E12:E43" si="2">_xlfn.CONCAT(L12,M12,N12,O12,P12,Q12,R12)</f>
        <v>Mon</v>
      </c>
      <c r="F12" s="45" t="s">
        <v>23</v>
      </c>
      <c r="G12" s="14">
        <v>2</v>
      </c>
      <c r="H12" s="3" t="str">
        <f t="shared" ref="H12:H43" si="3">IF(I12,"Conflict","")</f>
        <v/>
      </c>
      <c r="I12" s="3" t="b">
        <f>OR(
'Holidays and Conflicts'!$C$3=C12,'Holidays and Conflicts'!$C$4=C12,'Holidays and Conflicts'!$C$5=C12,'Holidays and Conflicts'!$C$6=C12,'Holidays and Conflicts'!$C$7=C12,'Holidays and Conflicts'!$C$8=C12,'Holidays and Conflicts'!$C$9=C12, 'Holidays and Conflicts'!$C$10=C12,
'Holidays and Conflicts'!$D$3=C12,'Holidays and Conflicts'!$D$4=C12,'Holidays and Conflicts'!$D$5=C12,'Holidays and Conflicts'!$D$6=C12,'Holidays and Conflicts'!$D$7=C12,'Holidays and Conflicts'!$D$8=C12, 'Holidays and Conflicts'!$D$9=C12, 'Holidays and Conflicts'!$D$10=C12,
'Holidays and Conflicts'!$E$3=C12,'Holidays and Conflicts'!$E$4=C12,'Holidays and Conflicts'!$E$5=C12,'Holidays and Conflicts'!$E$6=C12,'Holidays and Conflicts'!$E$7=C12,'Holidays and Conflicts'!$E$8=C12, 'Holidays and Conflicts'!$E$9=C12, 'Holidays and Conflicts'!$E$10=C12,
'Holidays and Conflicts'!$F$3=C12,'Holidays and Conflicts'!$F$4=C12,'Holidays and Conflicts'!$F$5=C12,'Holidays and Conflicts'!$F$6=C12,'Holidays and Conflicts'!$F$7=C12,'Holidays and Conflicts'!$F$8=C12, 'Holidays and Conflicts'!$F$9=C12, 'Holidays and Conflicts'!$F$10=C12,
'Holidays and Conflicts'!$G$3=C12,'Holidays and Conflicts'!$G$4=C12,'Holidays and Conflicts'!$G$5=C12,'Holidays and Conflicts'!$G$6=C12,'Holidays and Conflicts'!$G$7=C12,'Holidays and Conflicts'!$G$8=C12,'Holidays and Conflicts'!$G$9=C12, 'Holidays and Conflicts'!$G$10=C12)</f>
        <v>0</v>
      </c>
      <c r="K12" s="11">
        <f t="shared" ref="K12:K43" si="4">WEEKDAY(C12)</f>
        <v>2</v>
      </c>
      <c r="L12" s="3" t="str">
        <f t="shared" ref="L12:L43" si="5">IF($K12=1,"Sun","")</f>
        <v/>
      </c>
      <c r="M12" s="3" t="str">
        <f t="shared" ref="M12:M43" si="6">IF($K12=2,"Mon","")</f>
        <v>Mon</v>
      </c>
      <c r="N12" s="3" t="str">
        <f t="shared" si="0"/>
        <v/>
      </c>
      <c r="O12" s="3" t="str">
        <f t="shared" ref="O12:O43" si="7">IF($K12=4,"Wed","")</f>
        <v/>
      </c>
      <c r="P12" s="3" t="str">
        <f t="shared" ref="P12:P43" si="8">IF($K12=5,"Thur","")</f>
        <v/>
      </c>
      <c r="Q12" s="3" t="str">
        <f t="shared" ref="Q12:Q43" si="9">IF($K12=6,"Fri","")</f>
        <v/>
      </c>
      <c r="R12" s="3" t="str">
        <f t="shared" ref="R12:R43" si="10">IF($K12=7,"Sat","")</f>
        <v/>
      </c>
    </row>
    <row r="13" spans="2:19" ht="159" customHeight="1" x14ac:dyDescent="0.35">
      <c r="B13" s="13" t="str">
        <f t="shared" si="1"/>
        <v/>
      </c>
      <c r="C13" s="54">
        <f>+$C$2+G13*7</f>
        <v>44214</v>
      </c>
      <c r="D13" s="41" t="s">
        <v>37</v>
      </c>
      <c r="E13" s="14" t="str">
        <f t="shared" si="2"/>
        <v>Mon</v>
      </c>
      <c r="F13" s="45" t="s">
        <v>23</v>
      </c>
      <c r="G13" s="14">
        <v>7</v>
      </c>
      <c r="H13" s="3" t="str">
        <f t="shared" si="3"/>
        <v/>
      </c>
      <c r="I13" s="3" t="b">
        <f>OR(
'Holidays and Conflicts'!$C$3=C13,'Holidays and Conflicts'!$C$4=C13,'Holidays and Conflicts'!$C$5=C13,'Holidays and Conflicts'!$C$6=C13,'Holidays and Conflicts'!$C$7=C13,'Holidays and Conflicts'!$C$8=C13,'Holidays and Conflicts'!$C$9=C13, 'Holidays and Conflicts'!$C$10=C13,
'Holidays and Conflicts'!$D$3=C13,'Holidays and Conflicts'!$D$4=C13,'Holidays and Conflicts'!$D$5=C13,'Holidays and Conflicts'!$D$6=C13,'Holidays and Conflicts'!$D$7=C13,'Holidays and Conflicts'!$D$8=C13, 'Holidays and Conflicts'!$D$9=C13, 'Holidays and Conflicts'!$D$10=C13,
'Holidays and Conflicts'!$E$3=C13,'Holidays and Conflicts'!$E$4=C13,'Holidays and Conflicts'!$E$5=C13,'Holidays and Conflicts'!$E$6=C13,'Holidays and Conflicts'!$E$7=C13,'Holidays and Conflicts'!$E$8=C13, 'Holidays and Conflicts'!$E$9=C13, 'Holidays and Conflicts'!$E$10=C13,
'Holidays and Conflicts'!$F$3=C13,'Holidays and Conflicts'!$F$4=C13,'Holidays and Conflicts'!$F$5=C13,'Holidays and Conflicts'!$F$6=C13,'Holidays and Conflicts'!$F$7=C13,'Holidays and Conflicts'!$F$8=C13, 'Holidays and Conflicts'!$F$9=C13, 'Holidays and Conflicts'!$F$10=C13,
'Holidays and Conflicts'!$G$3=C13,'Holidays and Conflicts'!$G$4=C13,'Holidays and Conflicts'!$G$5=C13,'Holidays and Conflicts'!$G$6=C13,'Holidays and Conflicts'!$G$7=C13,'Holidays and Conflicts'!$G$8=C13,'Holidays and Conflicts'!$G$9=C13, 'Holidays and Conflicts'!$G$10=C13)</f>
        <v>0</v>
      </c>
      <c r="K13" s="11">
        <f t="shared" si="4"/>
        <v>2</v>
      </c>
      <c r="L13" s="3" t="str">
        <f t="shared" si="5"/>
        <v/>
      </c>
      <c r="M13" s="3" t="str">
        <f t="shared" si="6"/>
        <v>Mon</v>
      </c>
      <c r="N13" s="3" t="str">
        <f t="shared" si="0"/>
        <v/>
      </c>
      <c r="O13" s="3" t="str">
        <f t="shared" si="7"/>
        <v/>
      </c>
      <c r="P13" s="3" t="str">
        <f t="shared" si="8"/>
        <v/>
      </c>
      <c r="Q13" s="3" t="str">
        <f t="shared" si="9"/>
        <v/>
      </c>
      <c r="R13" s="3" t="str">
        <f t="shared" si="10"/>
        <v/>
      </c>
    </row>
    <row r="14" spans="2:19" ht="20.25" customHeight="1" x14ac:dyDescent="0.35">
      <c r="B14" s="13" t="str">
        <f t="shared" si="1"/>
        <v/>
      </c>
      <c r="C14" s="54">
        <f>+$C$24+G14*7</f>
        <v>44436</v>
      </c>
      <c r="D14" s="41" t="s">
        <v>3</v>
      </c>
      <c r="E14" s="14" t="str">
        <f t="shared" si="2"/>
        <v>Sat</v>
      </c>
      <c r="F14" s="45" t="s">
        <v>13</v>
      </c>
      <c r="G14" s="14">
        <v>-14</v>
      </c>
      <c r="H14" s="3" t="str">
        <f t="shared" si="3"/>
        <v/>
      </c>
      <c r="I14" s="3" t="b">
        <f>OR(
'Holidays and Conflicts'!$C$3=C14,'Holidays and Conflicts'!$C$4=C14,'Holidays and Conflicts'!$C$5=C14,'Holidays and Conflicts'!$C$6=C14,'Holidays and Conflicts'!$C$7=C14,'Holidays and Conflicts'!$C$8=C14,'Holidays and Conflicts'!$C$9=C14, 'Holidays and Conflicts'!$C$10=C14,
'Holidays and Conflicts'!$D$3=C14,'Holidays and Conflicts'!$D$4=C14,'Holidays and Conflicts'!$D$5=C14,'Holidays and Conflicts'!$D$6=C14,'Holidays and Conflicts'!$D$7=C14,'Holidays and Conflicts'!$D$8=C14, 'Holidays and Conflicts'!$D$9=C14, 'Holidays and Conflicts'!$D$10=C14,
'Holidays and Conflicts'!$E$3=C14,'Holidays and Conflicts'!$E$4=C14,'Holidays and Conflicts'!$E$5=C14,'Holidays and Conflicts'!$E$6=C14,'Holidays and Conflicts'!$E$7=C14,'Holidays and Conflicts'!$E$8=C14, 'Holidays and Conflicts'!$E$9=C14, 'Holidays and Conflicts'!$E$10=C14,
'Holidays and Conflicts'!$F$3=C14,'Holidays and Conflicts'!$F$4=C14,'Holidays and Conflicts'!$F$5=C14,'Holidays and Conflicts'!$F$6=C14,'Holidays and Conflicts'!$F$7=C14,'Holidays and Conflicts'!$F$8=C14, 'Holidays and Conflicts'!$F$9=C14, 'Holidays and Conflicts'!$F$10=C14,
'Holidays and Conflicts'!$G$3=C14,'Holidays and Conflicts'!$G$4=C14,'Holidays and Conflicts'!$G$5=C14,'Holidays and Conflicts'!$G$6=C14,'Holidays and Conflicts'!$G$7=C14,'Holidays and Conflicts'!$G$8=C14,'Holidays and Conflicts'!$G$9=C14, 'Holidays and Conflicts'!$G$10=C14)</f>
        <v>0</v>
      </c>
      <c r="K14" s="11">
        <f t="shared" si="4"/>
        <v>7</v>
      </c>
      <c r="L14" s="3" t="str">
        <f t="shared" si="5"/>
        <v/>
      </c>
      <c r="M14" s="3" t="str">
        <f t="shared" si="6"/>
        <v/>
      </c>
      <c r="N14" s="3" t="str">
        <f t="shared" si="0"/>
        <v/>
      </c>
      <c r="O14" s="3" t="str">
        <f t="shared" si="7"/>
        <v/>
      </c>
      <c r="P14" s="3" t="str">
        <f t="shared" si="8"/>
        <v/>
      </c>
      <c r="Q14" s="3" t="str">
        <f t="shared" si="9"/>
        <v/>
      </c>
      <c r="R14" s="3" t="str">
        <f t="shared" si="10"/>
        <v>Sat</v>
      </c>
    </row>
    <row r="15" spans="2:19" ht="20.25" customHeight="1" x14ac:dyDescent="0.35">
      <c r="B15" s="13" t="str">
        <f t="shared" si="1"/>
        <v/>
      </c>
      <c r="C15" s="54">
        <f>+$C$24+G15*7</f>
        <v>44450</v>
      </c>
      <c r="D15" s="41" t="s">
        <v>4</v>
      </c>
      <c r="E15" s="14" t="str">
        <f t="shared" si="2"/>
        <v>Sat</v>
      </c>
      <c r="F15" s="45" t="s">
        <v>13</v>
      </c>
      <c r="G15" s="14">
        <v>-12</v>
      </c>
      <c r="H15" s="3" t="str">
        <f t="shared" si="3"/>
        <v/>
      </c>
      <c r="I15" s="3" t="b">
        <f>OR(
'Holidays and Conflicts'!$C$3=C15,'Holidays and Conflicts'!$C$4=C15,'Holidays and Conflicts'!$C$5=C15,'Holidays and Conflicts'!$C$6=C15,'Holidays and Conflicts'!$C$7=C15,'Holidays and Conflicts'!$C$8=C15,'Holidays and Conflicts'!$C$9=C15, 'Holidays and Conflicts'!$C$10=C15,
'Holidays and Conflicts'!$D$3=C15,'Holidays and Conflicts'!$D$4=C15,'Holidays and Conflicts'!$D$5=C15,'Holidays and Conflicts'!$D$6=C15,'Holidays and Conflicts'!$D$7=C15,'Holidays and Conflicts'!$D$8=C15, 'Holidays and Conflicts'!$D$9=C15, 'Holidays and Conflicts'!$D$10=C15,
'Holidays and Conflicts'!$E$3=C15,'Holidays and Conflicts'!$E$4=C15,'Holidays and Conflicts'!$E$5=C15,'Holidays and Conflicts'!$E$6=C15,'Holidays and Conflicts'!$E$7=C15,'Holidays and Conflicts'!$E$8=C15, 'Holidays and Conflicts'!$E$9=C15, 'Holidays and Conflicts'!$E$10=C15,
'Holidays and Conflicts'!$F$3=C15,'Holidays and Conflicts'!$F$4=C15,'Holidays and Conflicts'!$F$5=C15,'Holidays and Conflicts'!$F$6=C15,'Holidays and Conflicts'!$F$7=C15,'Holidays and Conflicts'!$F$8=C15, 'Holidays and Conflicts'!$F$9=C15, 'Holidays and Conflicts'!$F$10=C15,
'Holidays and Conflicts'!$G$3=C15,'Holidays and Conflicts'!$G$4=C15,'Holidays and Conflicts'!$G$5=C15,'Holidays and Conflicts'!$G$6=C15,'Holidays and Conflicts'!$G$7=C15,'Holidays and Conflicts'!$G$8=C15,'Holidays and Conflicts'!$G$9=C15, 'Holidays and Conflicts'!$G$10=C15)</f>
        <v>0</v>
      </c>
      <c r="K15" s="11">
        <f t="shared" si="4"/>
        <v>7</v>
      </c>
      <c r="L15" s="3" t="str">
        <f t="shared" si="5"/>
        <v/>
      </c>
      <c r="M15" s="3" t="str">
        <f t="shared" si="6"/>
        <v/>
      </c>
      <c r="N15" s="3" t="str">
        <f t="shared" si="0"/>
        <v/>
      </c>
      <c r="O15" s="3" t="str">
        <f t="shared" si="7"/>
        <v/>
      </c>
      <c r="P15" s="3" t="str">
        <f t="shared" si="8"/>
        <v/>
      </c>
      <c r="Q15" s="3" t="str">
        <f t="shared" si="9"/>
        <v/>
      </c>
      <c r="R15" s="3" t="str">
        <f t="shared" si="10"/>
        <v>Sat</v>
      </c>
    </row>
    <row r="16" spans="2:19" ht="145.5" customHeight="1" x14ac:dyDescent="0.35">
      <c r="B16" s="13" t="str">
        <f t="shared" si="1"/>
        <v/>
      </c>
      <c r="C16" s="54">
        <f>+$C$24+G16*7</f>
        <v>44457</v>
      </c>
      <c r="D16" s="41" t="s">
        <v>38</v>
      </c>
      <c r="E16" s="14" t="str">
        <f t="shared" si="2"/>
        <v>Sat</v>
      </c>
      <c r="F16" s="45" t="s">
        <v>13</v>
      </c>
      <c r="G16" s="14">
        <v>-11</v>
      </c>
      <c r="H16" s="3" t="str">
        <f t="shared" si="3"/>
        <v/>
      </c>
      <c r="I16" s="3" t="b">
        <f>OR(
'Holidays and Conflicts'!$C$3=C16,'Holidays and Conflicts'!$C$4=C16,'Holidays and Conflicts'!$C$5=C16,'Holidays and Conflicts'!$C$6=C16,'Holidays and Conflicts'!$C$7=C16,'Holidays and Conflicts'!$C$8=C16,'Holidays and Conflicts'!$C$9=C16, 'Holidays and Conflicts'!$C$10=C16,
'Holidays and Conflicts'!$D$3=C16,'Holidays and Conflicts'!$D$4=C16,'Holidays and Conflicts'!$D$5=C16,'Holidays and Conflicts'!$D$6=C16,'Holidays and Conflicts'!$D$7=C16,'Holidays and Conflicts'!$D$8=C16, 'Holidays and Conflicts'!$D$9=C16, 'Holidays and Conflicts'!$D$10=C16,
'Holidays and Conflicts'!$E$3=C16,'Holidays and Conflicts'!$E$4=C16,'Holidays and Conflicts'!$E$5=C16,'Holidays and Conflicts'!$E$6=C16,'Holidays and Conflicts'!$E$7=C16,'Holidays and Conflicts'!$E$8=C16, 'Holidays and Conflicts'!$E$9=C16, 'Holidays and Conflicts'!$E$10=C16,
'Holidays and Conflicts'!$F$3=C16,'Holidays and Conflicts'!$F$4=C16,'Holidays and Conflicts'!$F$5=C16,'Holidays and Conflicts'!$F$6=C16,'Holidays and Conflicts'!$F$7=C16,'Holidays and Conflicts'!$F$8=C16, 'Holidays and Conflicts'!$F$9=C16, 'Holidays and Conflicts'!$F$10=C16,
'Holidays and Conflicts'!$G$3=C16,'Holidays and Conflicts'!$G$4=C16,'Holidays and Conflicts'!$G$5=C16,'Holidays and Conflicts'!$G$6=C16,'Holidays and Conflicts'!$G$7=C16,'Holidays and Conflicts'!$G$8=C16,'Holidays and Conflicts'!$G$9=C16, 'Holidays and Conflicts'!$G$10=C16)</f>
        <v>0</v>
      </c>
      <c r="K16" s="11">
        <f t="shared" si="4"/>
        <v>7</v>
      </c>
      <c r="L16" s="3" t="str">
        <f t="shared" si="5"/>
        <v/>
      </c>
      <c r="M16" s="3" t="str">
        <f t="shared" si="6"/>
        <v/>
      </c>
      <c r="N16" s="3" t="str">
        <f t="shared" si="0"/>
        <v/>
      </c>
      <c r="O16" s="3" t="str">
        <f t="shared" si="7"/>
        <v/>
      </c>
      <c r="P16" s="3" t="str">
        <f t="shared" si="8"/>
        <v/>
      </c>
      <c r="Q16" s="3" t="str">
        <f t="shared" si="9"/>
        <v/>
      </c>
      <c r="R16" s="3" t="str">
        <f t="shared" si="10"/>
        <v>Sat</v>
      </c>
    </row>
    <row r="17" spans="2:18" ht="35.25" customHeight="1" x14ac:dyDescent="0.35">
      <c r="B17" s="13" t="str">
        <f t="shared" si="1"/>
        <v/>
      </c>
      <c r="C17" s="54">
        <f>+$C$24+G17*7</f>
        <v>44464</v>
      </c>
      <c r="D17" s="57" t="s">
        <v>5</v>
      </c>
      <c r="E17" s="14" t="str">
        <f t="shared" si="2"/>
        <v>Sat</v>
      </c>
      <c r="F17" s="45" t="s">
        <v>13</v>
      </c>
      <c r="G17" s="14">
        <v>-10</v>
      </c>
      <c r="H17" s="3" t="str">
        <f t="shared" si="3"/>
        <v/>
      </c>
      <c r="I17" s="3" t="b">
        <f>OR(
'Holidays and Conflicts'!$C$3=C17,'Holidays and Conflicts'!$C$4=C17,'Holidays and Conflicts'!$C$5=C17,'Holidays and Conflicts'!$C$6=C17,'Holidays and Conflicts'!$C$7=C17,'Holidays and Conflicts'!$C$8=C17,'Holidays and Conflicts'!$C$9=C17, 'Holidays and Conflicts'!$C$10=C17,
'Holidays and Conflicts'!$D$3=C17,'Holidays and Conflicts'!$D$4=C17,'Holidays and Conflicts'!$D$5=C17,'Holidays and Conflicts'!$D$6=C17,'Holidays and Conflicts'!$D$7=C17,'Holidays and Conflicts'!$D$8=C17, 'Holidays and Conflicts'!$D$9=C17, 'Holidays and Conflicts'!$D$10=C17,
'Holidays and Conflicts'!$E$3=C17,'Holidays and Conflicts'!$E$4=C17,'Holidays and Conflicts'!$E$5=C17,'Holidays and Conflicts'!$E$6=C17,'Holidays and Conflicts'!$E$7=C17,'Holidays and Conflicts'!$E$8=C17, 'Holidays and Conflicts'!$E$9=C17, 'Holidays and Conflicts'!$E$10=C17,
'Holidays and Conflicts'!$F$3=C17,'Holidays and Conflicts'!$F$4=C17,'Holidays and Conflicts'!$F$5=C17,'Holidays and Conflicts'!$F$6=C17,'Holidays and Conflicts'!$F$7=C17,'Holidays and Conflicts'!$F$8=C17, 'Holidays and Conflicts'!$F$9=C17, 'Holidays and Conflicts'!$F$10=C17,
'Holidays and Conflicts'!$G$3=C17,'Holidays and Conflicts'!$G$4=C17,'Holidays and Conflicts'!$G$5=C17,'Holidays and Conflicts'!$G$6=C17,'Holidays and Conflicts'!$G$7=C17,'Holidays and Conflicts'!$G$8=C17,'Holidays and Conflicts'!$G$9=C17, 'Holidays and Conflicts'!$G$10=C17)</f>
        <v>0</v>
      </c>
      <c r="K17" s="11">
        <f t="shared" si="4"/>
        <v>7</v>
      </c>
      <c r="L17" s="3" t="str">
        <f t="shared" si="5"/>
        <v/>
      </c>
      <c r="M17" s="3" t="str">
        <f t="shared" si="6"/>
        <v/>
      </c>
      <c r="N17" s="3" t="str">
        <f t="shared" si="0"/>
        <v/>
      </c>
      <c r="O17" s="3" t="str">
        <f t="shared" si="7"/>
        <v/>
      </c>
      <c r="P17" s="3" t="str">
        <f t="shared" si="8"/>
        <v/>
      </c>
      <c r="Q17" s="3" t="str">
        <f t="shared" si="9"/>
        <v/>
      </c>
      <c r="R17" s="3" t="str">
        <f t="shared" si="10"/>
        <v>Sat</v>
      </c>
    </row>
    <row r="18" spans="2:18" ht="36" customHeight="1" x14ac:dyDescent="0.35">
      <c r="B18" s="13" t="str">
        <f t="shared" si="1"/>
        <v/>
      </c>
      <c r="C18" s="54">
        <f>+$C$24+G18*7</f>
        <v>44471</v>
      </c>
      <c r="D18" s="41" t="s">
        <v>39</v>
      </c>
      <c r="E18" s="14" t="str">
        <f t="shared" si="2"/>
        <v>Sat</v>
      </c>
      <c r="F18" s="45" t="s">
        <v>13</v>
      </c>
      <c r="G18" s="14">
        <v>-9</v>
      </c>
      <c r="H18" s="3" t="str">
        <f t="shared" si="3"/>
        <v/>
      </c>
      <c r="I18" s="3" t="b">
        <f>OR(
'Holidays and Conflicts'!$C$3=C18,'Holidays and Conflicts'!$C$4=C18,'Holidays and Conflicts'!$C$5=C18,'Holidays and Conflicts'!$C$6=C18,'Holidays and Conflicts'!$C$7=C18,'Holidays and Conflicts'!$C$8=C18,'Holidays and Conflicts'!$C$9=C18, 'Holidays and Conflicts'!$C$10=C18,
'Holidays and Conflicts'!$D$3=C18,'Holidays and Conflicts'!$D$4=C18,'Holidays and Conflicts'!$D$5=C18,'Holidays and Conflicts'!$D$6=C18,'Holidays and Conflicts'!$D$7=C18,'Holidays and Conflicts'!$D$8=C18, 'Holidays and Conflicts'!$D$9=C18, 'Holidays and Conflicts'!$D$10=C18,
'Holidays and Conflicts'!$E$3=C18,'Holidays and Conflicts'!$E$4=C18,'Holidays and Conflicts'!$E$5=C18,'Holidays and Conflicts'!$E$6=C18,'Holidays and Conflicts'!$E$7=C18,'Holidays and Conflicts'!$E$8=C18, 'Holidays and Conflicts'!$E$9=C18, 'Holidays and Conflicts'!$E$10=C18,
'Holidays and Conflicts'!$F$3=C18,'Holidays and Conflicts'!$F$4=C18,'Holidays and Conflicts'!$F$5=C18,'Holidays and Conflicts'!$F$6=C18,'Holidays and Conflicts'!$F$7=C18,'Holidays and Conflicts'!$F$8=C18, 'Holidays and Conflicts'!$F$9=C18, 'Holidays and Conflicts'!$F$10=C18,
'Holidays and Conflicts'!$G$3=C18,'Holidays and Conflicts'!$G$4=C18,'Holidays and Conflicts'!$G$5=C18,'Holidays and Conflicts'!$G$6=C18,'Holidays and Conflicts'!$G$7=C18,'Holidays and Conflicts'!$G$8=C18,'Holidays and Conflicts'!$G$9=C18, 'Holidays and Conflicts'!$G$10=C18)</f>
        <v>0</v>
      </c>
      <c r="K18" s="11">
        <f t="shared" si="4"/>
        <v>7</v>
      </c>
      <c r="L18" s="3" t="str">
        <f t="shared" si="5"/>
        <v/>
      </c>
      <c r="M18" s="3" t="str">
        <f t="shared" si="6"/>
        <v/>
      </c>
      <c r="N18" s="3" t="str">
        <f t="shared" si="0"/>
        <v/>
      </c>
      <c r="O18" s="3" t="str">
        <f t="shared" si="7"/>
        <v/>
      </c>
      <c r="P18" s="3" t="str">
        <f t="shared" si="8"/>
        <v/>
      </c>
      <c r="Q18" s="3" t="str">
        <f t="shared" si="9"/>
        <v/>
      </c>
      <c r="R18" s="3" t="str">
        <f t="shared" si="10"/>
        <v>Sat</v>
      </c>
    </row>
    <row r="19" spans="2:18" ht="20.25" customHeight="1" x14ac:dyDescent="0.35">
      <c r="B19" s="13" t="str">
        <f t="shared" si="1"/>
        <v/>
      </c>
      <c r="C19" s="54">
        <v>44189</v>
      </c>
      <c r="D19" s="41" t="s">
        <v>40</v>
      </c>
      <c r="E19" s="14" t="str">
        <f t="shared" si="2"/>
        <v>Thur</v>
      </c>
      <c r="F19" s="45" t="s">
        <v>13</v>
      </c>
      <c r="G19" s="14">
        <v>-6</v>
      </c>
      <c r="H19" s="3" t="str">
        <f t="shared" si="3"/>
        <v/>
      </c>
      <c r="I19" s="3" t="b">
        <f>OR(
'Holidays and Conflicts'!$C$3=C19,'Holidays and Conflicts'!$C$4=C19,'Holidays and Conflicts'!$C$5=C19,'Holidays and Conflicts'!$C$6=C19,'Holidays and Conflicts'!$C$7=C19,'Holidays and Conflicts'!$C$8=C19,'Holidays and Conflicts'!$C$9=C19, 'Holidays and Conflicts'!$C$10=C19,
'Holidays and Conflicts'!$D$3=C19,'Holidays and Conflicts'!$D$4=C19,'Holidays and Conflicts'!$D$5=C19,'Holidays and Conflicts'!$D$6=C19,'Holidays and Conflicts'!$D$7=C19,'Holidays and Conflicts'!$D$8=C19, 'Holidays and Conflicts'!$D$9=C19, 'Holidays and Conflicts'!$D$10=C19,
'Holidays and Conflicts'!$E$3=C19,'Holidays and Conflicts'!$E$4=C19,'Holidays and Conflicts'!$E$5=C19,'Holidays and Conflicts'!$E$6=C19,'Holidays and Conflicts'!$E$7=C19,'Holidays and Conflicts'!$E$8=C19, 'Holidays and Conflicts'!$E$9=C19, 'Holidays and Conflicts'!$E$10=C19,
'Holidays and Conflicts'!$F$3=C19,'Holidays and Conflicts'!$F$4=C19,'Holidays and Conflicts'!$F$5=C19,'Holidays and Conflicts'!$F$6=C19,'Holidays and Conflicts'!$F$7=C19,'Holidays and Conflicts'!$F$8=C19, 'Holidays and Conflicts'!$F$9=C19, 'Holidays and Conflicts'!$F$10=C19,
'Holidays and Conflicts'!$G$3=C19,'Holidays and Conflicts'!$G$4=C19,'Holidays and Conflicts'!$G$5=C19,'Holidays and Conflicts'!$G$6=C19,'Holidays and Conflicts'!$G$7=C19,'Holidays and Conflicts'!$G$8=C19,'Holidays and Conflicts'!$G$9=C19, 'Holidays and Conflicts'!$G$10=C19)</f>
        <v>0</v>
      </c>
      <c r="K19" s="11">
        <f t="shared" si="4"/>
        <v>5</v>
      </c>
      <c r="L19" s="3" t="str">
        <f t="shared" si="5"/>
        <v/>
      </c>
      <c r="M19" s="3" t="str">
        <f t="shared" si="6"/>
        <v/>
      </c>
      <c r="N19" s="3" t="str">
        <f t="shared" si="0"/>
        <v/>
      </c>
      <c r="O19" s="3" t="str">
        <f t="shared" si="7"/>
        <v/>
      </c>
      <c r="P19" s="3" t="str">
        <f t="shared" si="8"/>
        <v>Thur</v>
      </c>
      <c r="Q19" s="3" t="str">
        <f t="shared" si="9"/>
        <v/>
      </c>
      <c r="R19" s="3" t="str">
        <f t="shared" si="10"/>
        <v/>
      </c>
    </row>
    <row r="20" spans="2:18" ht="20.25" customHeight="1" x14ac:dyDescent="0.35">
      <c r="B20" s="13" t="str">
        <f t="shared" si="1"/>
        <v/>
      </c>
      <c r="C20" s="54">
        <f>+$C$24+G20*7</f>
        <v>44506</v>
      </c>
      <c r="D20" s="41" t="s">
        <v>41</v>
      </c>
      <c r="E20" s="14" t="str">
        <f t="shared" si="2"/>
        <v>Sat</v>
      </c>
      <c r="F20" s="45" t="s">
        <v>13</v>
      </c>
      <c r="G20" s="14">
        <v>-4</v>
      </c>
      <c r="H20" s="3" t="str">
        <f t="shared" si="3"/>
        <v/>
      </c>
      <c r="I20" s="3" t="b">
        <f>OR(
'Holidays and Conflicts'!$C$3=C20,'Holidays and Conflicts'!$C$4=C20,'Holidays and Conflicts'!$C$5=C20,'Holidays and Conflicts'!$C$6=C20,'Holidays and Conflicts'!$C$7=C20,'Holidays and Conflicts'!$C$8=C20,'Holidays and Conflicts'!$C$9=C20, 'Holidays and Conflicts'!$C$10=C20,
'Holidays and Conflicts'!$D$3=C20,'Holidays and Conflicts'!$D$4=C20,'Holidays and Conflicts'!$D$5=C20,'Holidays and Conflicts'!$D$6=C20,'Holidays and Conflicts'!$D$7=C20,'Holidays and Conflicts'!$D$8=C20, 'Holidays and Conflicts'!$D$9=C20, 'Holidays and Conflicts'!$D$10=C20,
'Holidays and Conflicts'!$E$3=C20,'Holidays and Conflicts'!$E$4=C20,'Holidays and Conflicts'!$E$5=C20,'Holidays and Conflicts'!$E$6=C20,'Holidays and Conflicts'!$E$7=C20,'Holidays and Conflicts'!$E$8=C20, 'Holidays and Conflicts'!$E$9=C20, 'Holidays and Conflicts'!$E$10=C20,
'Holidays and Conflicts'!$F$3=C20,'Holidays and Conflicts'!$F$4=C20,'Holidays and Conflicts'!$F$5=C20,'Holidays and Conflicts'!$F$6=C20,'Holidays and Conflicts'!$F$7=C20,'Holidays and Conflicts'!$F$8=C20, 'Holidays and Conflicts'!$F$9=C20, 'Holidays and Conflicts'!$F$10=C20,
'Holidays and Conflicts'!$G$3=C20,'Holidays and Conflicts'!$G$4=C20,'Holidays and Conflicts'!$G$5=C20,'Holidays and Conflicts'!$G$6=C20,'Holidays and Conflicts'!$G$7=C20,'Holidays and Conflicts'!$G$8=C20,'Holidays and Conflicts'!$G$9=C20, 'Holidays and Conflicts'!$G$10=C20)</f>
        <v>0</v>
      </c>
      <c r="K20" s="11">
        <f t="shared" si="4"/>
        <v>7</v>
      </c>
      <c r="L20" s="3" t="str">
        <f t="shared" si="5"/>
        <v/>
      </c>
      <c r="M20" s="3" t="str">
        <f t="shared" si="6"/>
        <v/>
      </c>
      <c r="N20" s="3" t="str">
        <f t="shared" si="0"/>
        <v/>
      </c>
      <c r="O20" s="3" t="str">
        <f t="shared" si="7"/>
        <v/>
      </c>
      <c r="P20" s="3" t="str">
        <f t="shared" si="8"/>
        <v/>
      </c>
      <c r="Q20" s="3" t="str">
        <f t="shared" si="9"/>
        <v/>
      </c>
      <c r="R20" s="3" t="str">
        <f t="shared" si="10"/>
        <v>Sat</v>
      </c>
    </row>
    <row r="21" spans="2:18" ht="20.25" customHeight="1" x14ac:dyDescent="0.35">
      <c r="B21" s="13"/>
      <c r="C21" s="54">
        <f>+$C$24+G21*7</f>
        <v>44520</v>
      </c>
      <c r="D21" s="41" t="s">
        <v>42</v>
      </c>
      <c r="E21" s="14" t="str">
        <f t="shared" si="2"/>
        <v>Sat</v>
      </c>
      <c r="F21" s="45" t="s">
        <v>13</v>
      </c>
      <c r="G21" s="14">
        <v>-2</v>
      </c>
      <c r="K21" s="11">
        <f t="shared" si="4"/>
        <v>7</v>
      </c>
      <c r="L21" s="3" t="str">
        <f t="shared" si="5"/>
        <v/>
      </c>
      <c r="M21" s="3" t="str">
        <f t="shared" si="6"/>
        <v/>
      </c>
      <c r="N21" s="3" t="str">
        <f t="shared" si="0"/>
        <v/>
      </c>
      <c r="O21" s="3" t="str">
        <f t="shared" si="7"/>
        <v/>
      </c>
      <c r="P21" s="3" t="str">
        <f t="shared" si="8"/>
        <v/>
      </c>
      <c r="Q21" s="3" t="str">
        <f t="shared" si="9"/>
        <v/>
      </c>
      <c r="R21" s="3" t="str">
        <f t="shared" si="10"/>
        <v>Sat</v>
      </c>
    </row>
    <row r="22" spans="2:18" ht="49.5" customHeight="1" x14ac:dyDescent="0.35">
      <c r="B22" s="13" t="str">
        <f t="shared" si="1"/>
        <v/>
      </c>
      <c r="C22" s="54">
        <f>+C21+3</f>
        <v>44523</v>
      </c>
      <c r="D22" s="41" t="s">
        <v>43</v>
      </c>
      <c r="E22" s="14" t="str">
        <f t="shared" si="2"/>
        <v>Tue</v>
      </c>
      <c r="F22" s="45"/>
      <c r="G22" s="14"/>
      <c r="H22" s="3" t="str">
        <f t="shared" si="3"/>
        <v/>
      </c>
      <c r="I22" s="3" t="b">
        <f>OR(
'Holidays and Conflicts'!$C$3=C22,'Holidays and Conflicts'!$C$4=C22,'Holidays and Conflicts'!$C$5=C22,'Holidays and Conflicts'!$C$6=C22,'Holidays and Conflicts'!$C$7=C22,'Holidays and Conflicts'!$C$8=C22,'Holidays and Conflicts'!$C$9=C22, 'Holidays and Conflicts'!$C$10=C22,
'Holidays and Conflicts'!$D$3=C22,'Holidays and Conflicts'!$D$4=C22,'Holidays and Conflicts'!$D$5=C22,'Holidays and Conflicts'!$D$6=C22,'Holidays and Conflicts'!$D$7=C22,'Holidays and Conflicts'!$D$8=C22, 'Holidays and Conflicts'!$D$9=C22, 'Holidays and Conflicts'!$D$10=C22,
'Holidays and Conflicts'!$E$3=C22,'Holidays and Conflicts'!$E$4=C22,'Holidays and Conflicts'!$E$5=C22,'Holidays and Conflicts'!$E$6=C22,'Holidays and Conflicts'!$E$7=C22,'Holidays and Conflicts'!$E$8=C22, 'Holidays and Conflicts'!$E$9=C22, 'Holidays and Conflicts'!$E$10=C22,
'Holidays and Conflicts'!$F$3=C22,'Holidays and Conflicts'!$F$4=C22,'Holidays and Conflicts'!$F$5=C22,'Holidays and Conflicts'!$F$6=C22,'Holidays and Conflicts'!$F$7=C22,'Holidays and Conflicts'!$F$8=C22, 'Holidays and Conflicts'!$F$9=C22, 'Holidays and Conflicts'!$F$10=C22,
'Holidays and Conflicts'!$G$3=C22,'Holidays and Conflicts'!$G$4=C22,'Holidays and Conflicts'!$G$5=C22,'Holidays and Conflicts'!$G$6=C22,'Holidays and Conflicts'!$G$7=C22,'Holidays and Conflicts'!$G$8=C22,'Holidays and Conflicts'!$G$9=C22, 'Holidays and Conflicts'!$G$10=C22)</f>
        <v>0</v>
      </c>
      <c r="K22" s="11">
        <f t="shared" si="4"/>
        <v>3</v>
      </c>
      <c r="L22" s="3" t="str">
        <f t="shared" si="5"/>
        <v/>
      </c>
      <c r="M22" s="3" t="str">
        <f t="shared" si="6"/>
        <v/>
      </c>
      <c r="N22" s="3" t="str">
        <f>IF($K22=3,"Tue","")</f>
        <v>Tue</v>
      </c>
      <c r="O22" s="3" t="str">
        <f t="shared" si="7"/>
        <v/>
      </c>
      <c r="P22" s="3" t="str">
        <f t="shared" si="8"/>
        <v/>
      </c>
      <c r="Q22" s="3" t="str">
        <f t="shared" si="9"/>
        <v/>
      </c>
      <c r="R22" s="3" t="str">
        <f t="shared" si="10"/>
        <v/>
      </c>
    </row>
    <row r="23" spans="2:18" ht="83.25" customHeight="1" x14ac:dyDescent="0.35">
      <c r="B23" s="13"/>
      <c r="C23" s="54">
        <f>+$C$24+G23*7</f>
        <v>44527</v>
      </c>
      <c r="D23" s="57" t="s">
        <v>44</v>
      </c>
      <c r="E23" s="14" t="str">
        <f t="shared" si="2"/>
        <v>Sat</v>
      </c>
      <c r="F23" s="45" t="s">
        <v>13</v>
      </c>
      <c r="G23" s="14">
        <v>-1</v>
      </c>
      <c r="H23" s="3" t="str">
        <f t="shared" ref="H23" si="11">IF(I23,"Conflict","")</f>
        <v/>
      </c>
      <c r="I23" s="3" t="b">
        <f>OR(
'Holidays and Conflicts'!$C$3=C23,'Holidays and Conflicts'!$C$4=C23,'Holidays and Conflicts'!$C$5=C23,'Holidays and Conflicts'!$C$6=C23,'Holidays and Conflicts'!$C$7=C23,'Holidays and Conflicts'!$C$8=C23,'Holidays and Conflicts'!$C$9=C23, 'Holidays and Conflicts'!$C$10=C23,
'Holidays and Conflicts'!$D$3=C23,'Holidays and Conflicts'!$D$4=C23,'Holidays and Conflicts'!$D$5=C23,'Holidays and Conflicts'!$D$6=C23,'Holidays and Conflicts'!$D$7=C23,'Holidays and Conflicts'!$D$8=C23, 'Holidays and Conflicts'!$D$9=C23, 'Holidays and Conflicts'!$D$10=C23,
'Holidays and Conflicts'!$E$3=C23,'Holidays and Conflicts'!$E$4=C23,'Holidays and Conflicts'!$E$5=C23,'Holidays and Conflicts'!$E$6=C23,'Holidays and Conflicts'!$E$7=C23,'Holidays and Conflicts'!$E$8=C23, 'Holidays and Conflicts'!$E$9=C23, 'Holidays and Conflicts'!$E$10=C23,
'Holidays and Conflicts'!$F$3=C23,'Holidays and Conflicts'!$F$4=C23,'Holidays and Conflicts'!$F$5=C23,'Holidays and Conflicts'!$F$6=C23,'Holidays and Conflicts'!$F$7=C23,'Holidays and Conflicts'!$F$8=C23, 'Holidays and Conflicts'!$F$9=C23, 'Holidays and Conflicts'!$F$10=C23,
'Holidays and Conflicts'!$G$3=C23,'Holidays and Conflicts'!$G$4=C23,'Holidays and Conflicts'!$G$5=C23,'Holidays and Conflicts'!$G$6=C23,'Holidays and Conflicts'!$G$7=C23,'Holidays and Conflicts'!$G$8=C23,'Holidays and Conflicts'!$G$9=C23, 'Holidays and Conflicts'!$G$10=C23)</f>
        <v>0</v>
      </c>
      <c r="K23" s="11">
        <f t="shared" ref="K23" si="12">WEEKDAY(C23)</f>
        <v>7</v>
      </c>
      <c r="L23" s="3" t="str">
        <f t="shared" si="5"/>
        <v/>
      </c>
      <c r="M23" s="3" t="str">
        <f t="shared" si="6"/>
        <v/>
      </c>
      <c r="N23" s="3" t="str">
        <f t="shared" ref="N23:N43" si="13">IF($K23=3,"Tue","")</f>
        <v/>
      </c>
      <c r="O23" s="3" t="str">
        <f t="shared" si="7"/>
        <v/>
      </c>
      <c r="P23" s="3" t="str">
        <f t="shared" si="8"/>
        <v/>
      </c>
      <c r="Q23" s="3" t="str">
        <f t="shared" si="9"/>
        <v/>
      </c>
      <c r="R23" s="3" t="str">
        <f t="shared" si="10"/>
        <v>Sat</v>
      </c>
    </row>
    <row r="24" spans="2:18" ht="20.25" customHeight="1" x14ac:dyDescent="0.35">
      <c r="B24" s="13" t="str">
        <f t="shared" si="1"/>
        <v/>
      </c>
      <c r="C24" s="55">
        <f>+C3</f>
        <v>44534</v>
      </c>
      <c r="D24" s="42" t="str">
        <f>+M4</f>
        <v>Markman Hearing at 9:00 a.m. for a half day</v>
      </c>
      <c r="E24" s="14" t="str">
        <f t="shared" si="2"/>
        <v>Sat</v>
      </c>
      <c r="F24" s="46" t="s">
        <v>24</v>
      </c>
      <c r="G24" s="14"/>
      <c r="H24" s="3" t="str">
        <f t="shared" si="3"/>
        <v/>
      </c>
      <c r="I24" s="3" t="b">
        <f>OR(
'Holidays and Conflicts'!$C$3=C24,'Holidays and Conflicts'!$C$4=C24,'Holidays and Conflicts'!$C$5=C24,'Holidays and Conflicts'!$C$6=C24,'Holidays and Conflicts'!$C$7=C24,'Holidays and Conflicts'!$C$8=C24,'Holidays and Conflicts'!$C$9=C24, 'Holidays and Conflicts'!$C$10=C24,
'Holidays and Conflicts'!$D$3=C24,'Holidays and Conflicts'!$D$4=C24,'Holidays and Conflicts'!$D$5=C24,'Holidays and Conflicts'!$D$6=C24,'Holidays and Conflicts'!$D$7=C24,'Holidays and Conflicts'!$D$8=C24, 'Holidays and Conflicts'!$D$9=C24, 'Holidays and Conflicts'!$D$10=C24,
'Holidays and Conflicts'!$E$3=C24,'Holidays and Conflicts'!$E$4=C24,'Holidays and Conflicts'!$E$5=C24,'Holidays and Conflicts'!$E$6=C24,'Holidays and Conflicts'!$E$7=C24,'Holidays and Conflicts'!$E$8=C24, 'Holidays and Conflicts'!$E$9=C24, 'Holidays and Conflicts'!$E$10=C24,
'Holidays and Conflicts'!$F$3=C24,'Holidays and Conflicts'!$F$4=C24,'Holidays and Conflicts'!$F$5=C24,'Holidays and Conflicts'!$F$6=C24,'Holidays and Conflicts'!$F$7=C24,'Holidays and Conflicts'!$F$8=C24, 'Holidays and Conflicts'!$F$9=C24, 'Holidays and Conflicts'!$F$10=C24,
'Holidays and Conflicts'!$G$3=C24,'Holidays and Conflicts'!$G$4=C24,'Holidays and Conflicts'!$G$5=C24,'Holidays and Conflicts'!$G$6=C24,'Holidays and Conflicts'!$G$7=C24,'Holidays and Conflicts'!$G$8=C24,'Holidays and Conflicts'!$G$9=C24, 'Holidays and Conflicts'!$G$10=C24)</f>
        <v>0</v>
      </c>
      <c r="K24" s="11">
        <f t="shared" si="4"/>
        <v>7</v>
      </c>
      <c r="L24" s="3" t="str">
        <f t="shared" si="5"/>
        <v/>
      </c>
      <c r="M24" s="3" t="str">
        <f t="shared" si="6"/>
        <v/>
      </c>
      <c r="N24" s="3" t="str">
        <f t="shared" si="13"/>
        <v/>
      </c>
      <c r="O24" s="3" t="str">
        <f t="shared" si="7"/>
        <v/>
      </c>
      <c r="P24" s="3" t="str">
        <f t="shared" si="8"/>
        <v/>
      </c>
      <c r="Q24" s="3" t="str">
        <f t="shared" si="9"/>
        <v/>
      </c>
      <c r="R24" s="3" t="str">
        <f t="shared" si="10"/>
        <v>Sat</v>
      </c>
    </row>
    <row r="25" spans="2:18" ht="20.25" customHeight="1" x14ac:dyDescent="0.35">
      <c r="B25" s="13" t="str">
        <f t="shared" si="1"/>
        <v/>
      </c>
      <c r="C25" s="54">
        <f>+C24+1</f>
        <v>44535</v>
      </c>
      <c r="D25" s="41" t="s">
        <v>45</v>
      </c>
      <c r="E25" s="14" t="str">
        <f t="shared" si="2"/>
        <v>Sun</v>
      </c>
      <c r="F25" s="45" t="s">
        <v>13</v>
      </c>
      <c r="G25" s="14"/>
      <c r="H25" s="3" t="str">
        <f t="shared" si="3"/>
        <v/>
      </c>
      <c r="I25" s="3" t="b">
        <f>OR(
'Holidays and Conflicts'!$C$3=C25,'Holidays and Conflicts'!$C$4=C25,'Holidays and Conflicts'!$C$5=C25,'Holidays and Conflicts'!$C$6=C25,'Holidays and Conflicts'!$C$7=C25,'Holidays and Conflicts'!$C$8=C25,'Holidays and Conflicts'!$C$9=C25, 'Holidays and Conflicts'!$C$10=C25,
'Holidays and Conflicts'!$D$3=C25,'Holidays and Conflicts'!$D$4=C25,'Holidays and Conflicts'!$D$5=C25,'Holidays and Conflicts'!$D$6=C25,'Holidays and Conflicts'!$D$7=C25,'Holidays and Conflicts'!$D$8=C25, 'Holidays and Conflicts'!$D$9=C25, 'Holidays and Conflicts'!$D$10=C25,
'Holidays and Conflicts'!$E$3=C25,'Holidays and Conflicts'!$E$4=C25,'Holidays and Conflicts'!$E$5=C25,'Holidays and Conflicts'!$E$6=C25,'Holidays and Conflicts'!$E$7=C25,'Holidays and Conflicts'!$E$8=C25, 'Holidays and Conflicts'!$E$9=C25, 'Holidays and Conflicts'!$E$10=C25,
'Holidays and Conflicts'!$F$3=C25,'Holidays and Conflicts'!$F$4=C25,'Holidays and Conflicts'!$F$5=C25,'Holidays and Conflicts'!$F$6=C25,'Holidays and Conflicts'!$F$7=C25,'Holidays and Conflicts'!$F$8=C25, 'Holidays and Conflicts'!$F$9=C25, 'Holidays and Conflicts'!$F$10=C25,
'Holidays and Conflicts'!$G$3=C25,'Holidays and Conflicts'!$G$4=C25,'Holidays and Conflicts'!$G$5=C25,'Holidays and Conflicts'!$G$6=C25,'Holidays and Conflicts'!$G$7=C25,'Holidays and Conflicts'!$G$8=C25,'Holidays and Conflicts'!$G$9=C25, 'Holidays and Conflicts'!$G$10=C25)</f>
        <v>0</v>
      </c>
      <c r="K25" s="11">
        <f t="shared" si="4"/>
        <v>1</v>
      </c>
      <c r="L25" s="3" t="str">
        <f t="shared" si="5"/>
        <v>Sun</v>
      </c>
      <c r="M25" s="3" t="str">
        <f t="shared" si="6"/>
        <v/>
      </c>
      <c r="N25" s="3" t="str">
        <f t="shared" si="13"/>
        <v/>
      </c>
      <c r="O25" s="3" t="str">
        <f t="shared" si="7"/>
        <v/>
      </c>
      <c r="P25" s="3" t="str">
        <f t="shared" si="8"/>
        <v/>
      </c>
      <c r="Q25" s="3" t="str">
        <f t="shared" si="9"/>
        <v/>
      </c>
      <c r="R25" s="3" t="str">
        <f t="shared" si="10"/>
        <v/>
      </c>
    </row>
    <row r="26" spans="2:18" ht="20.25" customHeight="1" x14ac:dyDescent="0.35">
      <c r="B26" s="13" t="str">
        <f t="shared" si="1"/>
        <v/>
      </c>
      <c r="C26" s="54">
        <f>+$C$24+G26*7</f>
        <v>44576</v>
      </c>
      <c r="D26" s="41" t="s">
        <v>6</v>
      </c>
      <c r="E26" s="14" t="str">
        <f t="shared" si="2"/>
        <v>Sat</v>
      </c>
      <c r="F26" s="45" t="s">
        <v>13</v>
      </c>
      <c r="G26" s="14">
        <v>6</v>
      </c>
      <c r="H26" s="3" t="str">
        <f t="shared" si="3"/>
        <v/>
      </c>
      <c r="I26" s="3" t="b">
        <f>OR(
'Holidays and Conflicts'!$C$3=C26,'Holidays and Conflicts'!$C$4=C26,'Holidays and Conflicts'!$C$5=C26,'Holidays and Conflicts'!$C$6=C26,'Holidays and Conflicts'!$C$7=C26,'Holidays and Conflicts'!$C$8=C26,'Holidays and Conflicts'!$C$9=C26, 'Holidays and Conflicts'!$C$10=C26,
'Holidays and Conflicts'!$D$3=C26,'Holidays and Conflicts'!$D$4=C26,'Holidays and Conflicts'!$D$5=C26,'Holidays and Conflicts'!$D$6=C26,'Holidays and Conflicts'!$D$7=C26,'Holidays and Conflicts'!$D$8=C26, 'Holidays and Conflicts'!$D$9=C26, 'Holidays and Conflicts'!$D$10=C26,
'Holidays and Conflicts'!$E$3=C26,'Holidays and Conflicts'!$E$4=C26,'Holidays and Conflicts'!$E$5=C26,'Holidays and Conflicts'!$E$6=C26,'Holidays and Conflicts'!$E$7=C26,'Holidays and Conflicts'!$E$8=C26, 'Holidays and Conflicts'!$E$9=C26, 'Holidays and Conflicts'!$E$10=C26,
'Holidays and Conflicts'!$F$3=C26,'Holidays and Conflicts'!$F$4=C26,'Holidays and Conflicts'!$F$5=C26,'Holidays and Conflicts'!$F$6=C26,'Holidays and Conflicts'!$F$7=C26,'Holidays and Conflicts'!$F$8=C26, 'Holidays and Conflicts'!$F$9=C26, 'Holidays and Conflicts'!$F$10=C26,
'Holidays and Conflicts'!$G$3=C26,'Holidays and Conflicts'!$G$4=C26,'Holidays and Conflicts'!$G$5=C26,'Holidays and Conflicts'!$G$6=C26,'Holidays and Conflicts'!$G$7=C26,'Holidays and Conflicts'!$G$8=C26,'Holidays and Conflicts'!$G$9=C26, 'Holidays and Conflicts'!$G$10=C26)</f>
        <v>0</v>
      </c>
      <c r="K26" s="11">
        <f t="shared" si="4"/>
        <v>7</v>
      </c>
      <c r="L26" s="3" t="str">
        <f t="shared" si="5"/>
        <v/>
      </c>
      <c r="M26" s="3" t="str">
        <f t="shared" si="6"/>
        <v/>
      </c>
      <c r="N26" s="3" t="str">
        <f t="shared" si="13"/>
        <v/>
      </c>
      <c r="O26" s="3" t="str">
        <f t="shared" si="7"/>
        <v/>
      </c>
      <c r="P26" s="3" t="str">
        <f t="shared" si="8"/>
        <v/>
      </c>
      <c r="Q26" s="3" t="str">
        <f t="shared" si="9"/>
        <v/>
      </c>
      <c r="R26" s="3" t="str">
        <f t="shared" si="10"/>
        <v>Sat</v>
      </c>
    </row>
    <row r="27" spans="2:18" ht="67.5" customHeight="1" x14ac:dyDescent="0.35">
      <c r="B27" s="13" t="str">
        <f t="shared" si="1"/>
        <v/>
      </c>
      <c r="C27" s="54">
        <f>+$C$24+G27*7</f>
        <v>44590</v>
      </c>
      <c r="D27" s="41" t="s">
        <v>46</v>
      </c>
      <c r="E27" s="14" t="str">
        <f t="shared" si="2"/>
        <v>Sat</v>
      </c>
      <c r="F27" s="45" t="s">
        <v>13</v>
      </c>
      <c r="G27" s="14">
        <v>8</v>
      </c>
      <c r="H27" s="3" t="str">
        <f t="shared" si="3"/>
        <v/>
      </c>
      <c r="I27" s="3" t="b">
        <f>OR(
'Holidays and Conflicts'!$C$3=C27,'Holidays and Conflicts'!$C$4=C27,'Holidays and Conflicts'!$C$5=C27,'Holidays and Conflicts'!$C$6=C27,'Holidays and Conflicts'!$C$7=C27,'Holidays and Conflicts'!$C$8=C27,'Holidays and Conflicts'!$C$9=C27, 'Holidays and Conflicts'!$C$10=C27,
'Holidays and Conflicts'!$D$3=C27,'Holidays and Conflicts'!$D$4=C27,'Holidays and Conflicts'!$D$5=C27,'Holidays and Conflicts'!$D$6=C27,'Holidays and Conflicts'!$D$7=C27,'Holidays and Conflicts'!$D$8=C27, 'Holidays and Conflicts'!$D$9=C27, 'Holidays and Conflicts'!$D$10=C27,
'Holidays and Conflicts'!$E$3=C27,'Holidays and Conflicts'!$E$4=C27,'Holidays and Conflicts'!$E$5=C27,'Holidays and Conflicts'!$E$6=C27,'Holidays and Conflicts'!$E$7=C27,'Holidays and Conflicts'!$E$8=C27, 'Holidays and Conflicts'!$E$9=C27, 'Holidays and Conflicts'!$E$10=C27,
'Holidays and Conflicts'!$F$3=C27,'Holidays and Conflicts'!$F$4=C27,'Holidays and Conflicts'!$F$5=C27,'Holidays and Conflicts'!$F$6=C27,'Holidays and Conflicts'!$F$7=C27,'Holidays and Conflicts'!$F$8=C27, 'Holidays and Conflicts'!$F$9=C27, 'Holidays and Conflicts'!$F$10=C27,
'Holidays and Conflicts'!$G$3=C27,'Holidays and Conflicts'!$G$4=C27,'Holidays and Conflicts'!$G$5=C27,'Holidays and Conflicts'!$G$6=C27,'Holidays and Conflicts'!$G$7=C27,'Holidays and Conflicts'!$G$8=C27,'Holidays and Conflicts'!$G$9=C27, 'Holidays and Conflicts'!$G$10=C27)</f>
        <v>0</v>
      </c>
      <c r="K27" s="11">
        <f t="shared" si="4"/>
        <v>7</v>
      </c>
      <c r="L27" s="3" t="str">
        <f t="shared" si="5"/>
        <v/>
      </c>
      <c r="M27" s="3" t="str">
        <f t="shared" si="6"/>
        <v/>
      </c>
      <c r="N27" s="3" t="str">
        <f t="shared" si="13"/>
        <v/>
      </c>
      <c r="O27" s="3" t="str">
        <f t="shared" si="7"/>
        <v/>
      </c>
      <c r="P27" s="3" t="str">
        <f t="shared" si="8"/>
        <v/>
      </c>
      <c r="Q27" s="3" t="str">
        <f t="shared" si="9"/>
        <v/>
      </c>
      <c r="R27" s="3" t="str">
        <f t="shared" si="10"/>
        <v>Sat</v>
      </c>
    </row>
    <row r="28" spans="2:18" ht="49.5" customHeight="1" x14ac:dyDescent="0.35">
      <c r="B28" s="13" t="str">
        <f t="shared" si="1"/>
        <v/>
      </c>
      <c r="C28" s="54">
        <f>+$C$24+G28*7</f>
        <v>44646</v>
      </c>
      <c r="D28" s="41" t="s">
        <v>47</v>
      </c>
      <c r="E28" s="14" t="str">
        <f t="shared" si="2"/>
        <v>Sat</v>
      </c>
      <c r="F28" s="45" t="s">
        <v>13</v>
      </c>
      <c r="G28" s="14">
        <v>16</v>
      </c>
      <c r="H28" s="3" t="str">
        <f t="shared" si="3"/>
        <v/>
      </c>
      <c r="I28" s="3" t="b">
        <f>OR(
'Holidays and Conflicts'!$C$3=C28,'Holidays and Conflicts'!$C$4=C28,'Holidays and Conflicts'!$C$5=C28,'Holidays and Conflicts'!$C$6=C28,'Holidays and Conflicts'!$C$7=C28,'Holidays and Conflicts'!$C$8=C28,'Holidays and Conflicts'!$C$9=C28, 'Holidays and Conflicts'!$C$10=C28,
'Holidays and Conflicts'!$D$3=C28,'Holidays and Conflicts'!$D$4=C28,'Holidays and Conflicts'!$D$5=C28,'Holidays and Conflicts'!$D$6=C28,'Holidays and Conflicts'!$D$7=C28,'Holidays and Conflicts'!$D$8=C28, 'Holidays and Conflicts'!$D$9=C28, 'Holidays and Conflicts'!$D$10=C28,
'Holidays and Conflicts'!$E$3=C28,'Holidays and Conflicts'!$E$4=C28,'Holidays and Conflicts'!$E$5=C28,'Holidays and Conflicts'!$E$6=C28,'Holidays and Conflicts'!$E$7=C28,'Holidays and Conflicts'!$E$8=C28, 'Holidays and Conflicts'!$E$9=C28, 'Holidays and Conflicts'!$E$10=C28,
'Holidays and Conflicts'!$F$3=C28,'Holidays and Conflicts'!$F$4=C28,'Holidays and Conflicts'!$F$5=C28,'Holidays and Conflicts'!$F$6=C28,'Holidays and Conflicts'!$F$7=C28,'Holidays and Conflicts'!$F$8=C28, 'Holidays and Conflicts'!$F$9=C28, 'Holidays and Conflicts'!$F$10=C28,
'Holidays and Conflicts'!$G$3=C28,'Holidays and Conflicts'!$G$4=C28,'Holidays and Conflicts'!$G$5=C28,'Holidays and Conflicts'!$G$6=C28,'Holidays and Conflicts'!$G$7=C28,'Holidays and Conflicts'!$G$8=C28,'Holidays and Conflicts'!$G$9=C28, 'Holidays and Conflicts'!$G$10=C28)</f>
        <v>0</v>
      </c>
      <c r="K28" s="11">
        <f t="shared" si="4"/>
        <v>7</v>
      </c>
      <c r="L28" s="3" t="str">
        <f t="shared" si="5"/>
        <v/>
      </c>
      <c r="M28" s="3" t="str">
        <f t="shared" si="6"/>
        <v/>
      </c>
      <c r="N28" s="3" t="str">
        <f t="shared" si="13"/>
        <v/>
      </c>
      <c r="O28" s="3" t="str">
        <f t="shared" si="7"/>
        <v/>
      </c>
      <c r="P28" s="3" t="str">
        <f t="shared" si="8"/>
        <v/>
      </c>
      <c r="Q28" s="3" t="str">
        <f t="shared" si="9"/>
        <v/>
      </c>
      <c r="R28" s="3" t="str">
        <f t="shared" si="10"/>
        <v>Sat</v>
      </c>
    </row>
    <row r="29" spans="2:18" ht="65.25" customHeight="1" x14ac:dyDescent="0.35">
      <c r="B29" s="13"/>
      <c r="C29" s="54">
        <f t="shared" ref="C29:C40" si="14">+$C$43+G29*7</f>
        <v>44716</v>
      </c>
      <c r="D29" s="41" t="s">
        <v>48</v>
      </c>
      <c r="E29" s="14" t="str">
        <f t="shared" ref="E29" si="15">_xlfn.CONCAT(L29,M29,N29,O29,P29,Q29,R29)</f>
        <v>Sat</v>
      </c>
      <c r="F29" s="45" t="s">
        <v>13</v>
      </c>
      <c r="G29" s="14">
        <v>-26</v>
      </c>
      <c r="H29" s="3" t="str">
        <f t="shared" ref="H29" si="16">IF(I29,"Conflict","")</f>
        <v/>
      </c>
      <c r="I29" s="3" t="b">
        <f>OR(
'Holidays and Conflicts'!$C$3=C29,'Holidays and Conflicts'!$C$4=C29,'Holidays and Conflicts'!$C$5=C29,'Holidays and Conflicts'!$C$6=C29,'Holidays and Conflicts'!$C$7=C29,'Holidays and Conflicts'!$C$8=C29,'Holidays and Conflicts'!$C$9=C29, 'Holidays and Conflicts'!$C$10=C29,
'Holidays and Conflicts'!$D$3=C29,'Holidays and Conflicts'!$D$4=C29,'Holidays and Conflicts'!$D$5=C29,'Holidays and Conflicts'!$D$6=C29,'Holidays and Conflicts'!$D$7=C29,'Holidays and Conflicts'!$D$8=C29, 'Holidays and Conflicts'!$D$9=C29, 'Holidays and Conflicts'!$D$10=C29,
'Holidays and Conflicts'!$E$3=C29,'Holidays and Conflicts'!$E$4=C29,'Holidays and Conflicts'!$E$5=C29,'Holidays and Conflicts'!$E$6=C29,'Holidays and Conflicts'!$E$7=C29,'Holidays and Conflicts'!$E$8=C29, 'Holidays and Conflicts'!$E$9=C29, 'Holidays and Conflicts'!$E$10=C29,
'Holidays and Conflicts'!$F$3=C29,'Holidays and Conflicts'!$F$4=C29,'Holidays and Conflicts'!$F$5=C29,'Holidays and Conflicts'!$F$6=C29,'Holidays and Conflicts'!$F$7=C29,'Holidays and Conflicts'!$F$8=C29, 'Holidays and Conflicts'!$F$9=C29, 'Holidays and Conflicts'!$F$10=C29,
'Holidays and Conflicts'!$G$3=C29,'Holidays and Conflicts'!$G$4=C29,'Holidays and Conflicts'!$G$5=C29,'Holidays and Conflicts'!$G$6=C29,'Holidays and Conflicts'!$G$7=C29,'Holidays and Conflicts'!$G$8=C29,'Holidays and Conflicts'!$G$9=C29, 'Holidays and Conflicts'!$G$10=C29)</f>
        <v>0</v>
      </c>
      <c r="K29" s="11">
        <f t="shared" ref="K29" si="17">WEEKDAY(C29)</f>
        <v>7</v>
      </c>
      <c r="L29" s="3" t="str">
        <f t="shared" si="5"/>
        <v/>
      </c>
      <c r="M29" s="3" t="str">
        <f t="shared" si="6"/>
        <v/>
      </c>
      <c r="N29" s="3" t="str">
        <f t="shared" si="13"/>
        <v/>
      </c>
      <c r="O29" s="3" t="str">
        <f t="shared" si="7"/>
        <v/>
      </c>
      <c r="P29" s="3" t="str">
        <f t="shared" si="8"/>
        <v/>
      </c>
      <c r="Q29" s="3" t="str">
        <f t="shared" si="9"/>
        <v/>
      </c>
      <c r="R29" s="3" t="str">
        <f t="shared" si="10"/>
        <v>Sat</v>
      </c>
    </row>
    <row r="30" spans="2:18" ht="20.25" customHeight="1" x14ac:dyDescent="0.35">
      <c r="B30" s="13" t="str">
        <f t="shared" si="1"/>
        <v/>
      </c>
      <c r="C30" s="54">
        <f t="shared" si="14"/>
        <v>44744</v>
      </c>
      <c r="D30" s="41" t="s">
        <v>7</v>
      </c>
      <c r="E30" s="14" t="str">
        <f t="shared" si="2"/>
        <v>Sat</v>
      </c>
      <c r="F30" s="45" t="s">
        <v>33</v>
      </c>
      <c r="G30" s="14">
        <v>-22</v>
      </c>
      <c r="H30" s="3" t="str">
        <f t="shared" si="3"/>
        <v/>
      </c>
      <c r="I30" s="3" t="b">
        <f>OR(
'Holidays and Conflicts'!$C$3=C30,'Holidays and Conflicts'!$C$4=C30,'Holidays and Conflicts'!$C$5=C30,'Holidays and Conflicts'!$C$6=C30,'Holidays and Conflicts'!$C$7=C30,'Holidays and Conflicts'!$C$8=C30,'Holidays and Conflicts'!$C$9=C30, 'Holidays and Conflicts'!$C$10=C30,
'Holidays and Conflicts'!$D$3=C30,'Holidays and Conflicts'!$D$4=C30,'Holidays and Conflicts'!$D$5=C30,'Holidays and Conflicts'!$D$6=C30,'Holidays and Conflicts'!$D$7=C30,'Holidays and Conflicts'!$D$8=C30, 'Holidays and Conflicts'!$D$9=C30, 'Holidays and Conflicts'!$D$10=C30,
'Holidays and Conflicts'!$E$3=C30,'Holidays and Conflicts'!$E$4=C30,'Holidays and Conflicts'!$E$5=C30,'Holidays and Conflicts'!$E$6=C30,'Holidays and Conflicts'!$E$7=C30,'Holidays and Conflicts'!$E$8=C30, 'Holidays and Conflicts'!$E$9=C30, 'Holidays and Conflicts'!$E$10=C30,
'Holidays and Conflicts'!$F$3=C30,'Holidays and Conflicts'!$F$4=C30,'Holidays and Conflicts'!$F$5=C30,'Holidays and Conflicts'!$F$6=C30,'Holidays and Conflicts'!$F$7=C30,'Holidays and Conflicts'!$F$8=C30, 'Holidays and Conflicts'!$F$9=C30, 'Holidays and Conflicts'!$F$10=C30,
'Holidays and Conflicts'!$G$3=C30,'Holidays and Conflicts'!$G$4=C30,'Holidays and Conflicts'!$G$5=C30,'Holidays and Conflicts'!$G$6=C30,'Holidays and Conflicts'!$G$7=C30,'Holidays and Conflicts'!$G$8=C30,'Holidays and Conflicts'!$G$9=C30, 'Holidays and Conflicts'!$G$10=C30)</f>
        <v>0</v>
      </c>
      <c r="J30" s="15"/>
      <c r="K30" s="11">
        <f t="shared" si="4"/>
        <v>7</v>
      </c>
      <c r="L30" s="3" t="str">
        <f t="shared" si="5"/>
        <v/>
      </c>
      <c r="M30" s="3" t="str">
        <f t="shared" si="6"/>
        <v/>
      </c>
      <c r="N30" s="3" t="str">
        <f t="shared" si="13"/>
        <v/>
      </c>
      <c r="O30" s="3" t="str">
        <f t="shared" si="7"/>
        <v/>
      </c>
      <c r="P30" s="3" t="str">
        <f t="shared" si="8"/>
        <v/>
      </c>
      <c r="Q30" s="3" t="str">
        <f t="shared" si="9"/>
        <v/>
      </c>
      <c r="R30" s="3" t="str">
        <f t="shared" si="10"/>
        <v>Sat</v>
      </c>
    </row>
    <row r="31" spans="2:18" ht="20.25" customHeight="1" x14ac:dyDescent="0.35">
      <c r="B31" s="13" t="str">
        <f t="shared" si="1"/>
        <v/>
      </c>
      <c r="C31" s="54">
        <f t="shared" si="14"/>
        <v>44751</v>
      </c>
      <c r="D31" s="41" t="s">
        <v>8</v>
      </c>
      <c r="E31" s="14" t="str">
        <f t="shared" si="2"/>
        <v>Sat</v>
      </c>
      <c r="F31" s="45" t="s">
        <v>33</v>
      </c>
      <c r="G31" s="14">
        <v>-21</v>
      </c>
      <c r="H31" s="3" t="str">
        <f t="shared" si="3"/>
        <v/>
      </c>
      <c r="I31" s="3" t="b">
        <f>OR(
'Holidays and Conflicts'!$C$3=C31,'Holidays and Conflicts'!$C$4=C31,'Holidays and Conflicts'!$C$5=C31,'Holidays and Conflicts'!$C$6=C31,'Holidays and Conflicts'!$C$7=C31,'Holidays and Conflicts'!$C$8=C31,'Holidays and Conflicts'!$C$9=C31, 'Holidays and Conflicts'!$C$10=C31,
'Holidays and Conflicts'!$D$3=C31,'Holidays and Conflicts'!$D$4=C31,'Holidays and Conflicts'!$D$5=C31,'Holidays and Conflicts'!$D$6=C31,'Holidays and Conflicts'!$D$7=C31,'Holidays and Conflicts'!$D$8=C31, 'Holidays and Conflicts'!$D$9=C31, 'Holidays and Conflicts'!$D$10=C31,
'Holidays and Conflicts'!$E$3=C31,'Holidays and Conflicts'!$E$4=C31,'Holidays and Conflicts'!$E$5=C31,'Holidays and Conflicts'!$E$6=C31,'Holidays and Conflicts'!$E$7=C31,'Holidays and Conflicts'!$E$8=C31, 'Holidays and Conflicts'!$E$9=C31, 'Holidays and Conflicts'!$E$10=C31,
'Holidays and Conflicts'!$F$3=C31,'Holidays and Conflicts'!$F$4=C31,'Holidays and Conflicts'!$F$5=C31,'Holidays and Conflicts'!$F$6=C31,'Holidays and Conflicts'!$F$7=C31,'Holidays and Conflicts'!$F$8=C31, 'Holidays and Conflicts'!$F$9=C31, 'Holidays and Conflicts'!$F$10=C31,
'Holidays and Conflicts'!$G$3=C31,'Holidays and Conflicts'!$G$4=C31,'Holidays and Conflicts'!$G$5=C31,'Holidays and Conflicts'!$G$6=C31,'Holidays and Conflicts'!$G$7=C31,'Holidays and Conflicts'!$G$8=C31,'Holidays and Conflicts'!$G$9=C31, 'Holidays and Conflicts'!$G$10=C31)</f>
        <v>0</v>
      </c>
      <c r="J31" s="15"/>
      <c r="K31" s="11">
        <f t="shared" si="4"/>
        <v>7</v>
      </c>
      <c r="L31" s="3" t="str">
        <f t="shared" si="5"/>
        <v/>
      </c>
      <c r="M31" s="3" t="str">
        <f t="shared" si="6"/>
        <v/>
      </c>
      <c r="N31" s="3" t="str">
        <f t="shared" si="13"/>
        <v/>
      </c>
      <c r="O31" s="3" t="str">
        <f t="shared" si="7"/>
        <v/>
      </c>
      <c r="P31" s="3" t="str">
        <f t="shared" si="8"/>
        <v/>
      </c>
      <c r="Q31" s="3" t="str">
        <f t="shared" si="9"/>
        <v/>
      </c>
      <c r="R31" s="3" t="str">
        <f t="shared" si="10"/>
        <v>Sat</v>
      </c>
    </row>
    <row r="32" spans="2:18" ht="20.25" customHeight="1" x14ac:dyDescent="0.35">
      <c r="B32" s="13" t="str">
        <f t="shared" si="1"/>
        <v/>
      </c>
      <c r="C32" s="54">
        <f t="shared" si="14"/>
        <v>44779</v>
      </c>
      <c r="D32" s="41" t="s">
        <v>9</v>
      </c>
      <c r="E32" s="14" t="str">
        <f t="shared" si="2"/>
        <v>Sat</v>
      </c>
      <c r="F32" s="45" t="s">
        <v>33</v>
      </c>
      <c r="G32" s="14">
        <v>-17</v>
      </c>
      <c r="H32" s="3" t="str">
        <f t="shared" si="3"/>
        <v/>
      </c>
      <c r="I32" s="3" t="b">
        <f>OR(
'Holidays and Conflicts'!$C$3=C32,'Holidays and Conflicts'!$C$4=C32,'Holidays and Conflicts'!$C$5=C32,'Holidays and Conflicts'!$C$6=C32,'Holidays and Conflicts'!$C$7=C32,'Holidays and Conflicts'!$C$8=C32,'Holidays and Conflicts'!$C$9=C32, 'Holidays and Conflicts'!$C$10=C32,
'Holidays and Conflicts'!$D$3=C32,'Holidays and Conflicts'!$D$4=C32,'Holidays and Conflicts'!$D$5=C32,'Holidays and Conflicts'!$D$6=C32,'Holidays and Conflicts'!$D$7=C32,'Holidays and Conflicts'!$D$8=C32, 'Holidays and Conflicts'!$D$9=C32, 'Holidays and Conflicts'!$D$10=C32,
'Holidays and Conflicts'!$E$3=C32,'Holidays and Conflicts'!$E$4=C32,'Holidays and Conflicts'!$E$5=C32,'Holidays and Conflicts'!$E$6=C32,'Holidays and Conflicts'!$E$7=C32,'Holidays and Conflicts'!$E$8=C32, 'Holidays and Conflicts'!$E$9=C32, 'Holidays and Conflicts'!$E$10=C32,
'Holidays and Conflicts'!$F$3=C32,'Holidays and Conflicts'!$F$4=C32,'Holidays and Conflicts'!$F$5=C32,'Holidays and Conflicts'!$F$6=C32,'Holidays and Conflicts'!$F$7=C32,'Holidays and Conflicts'!$F$8=C32, 'Holidays and Conflicts'!$F$9=C32, 'Holidays and Conflicts'!$F$10=C32,
'Holidays and Conflicts'!$G$3=C32,'Holidays and Conflicts'!$G$4=C32,'Holidays and Conflicts'!$G$5=C32,'Holidays and Conflicts'!$G$6=C32,'Holidays and Conflicts'!$G$7=C32,'Holidays and Conflicts'!$G$8=C32,'Holidays and Conflicts'!$G$9=C32, 'Holidays and Conflicts'!$G$10=C32)</f>
        <v>0</v>
      </c>
      <c r="J32" s="15"/>
      <c r="K32" s="11">
        <f t="shared" si="4"/>
        <v>7</v>
      </c>
      <c r="L32" s="3" t="str">
        <f t="shared" si="5"/>
        <v/>
      </c>
      <c r="M32" s="3" t="str">
        <f t="shared" si="6"/>
        <v/>
      </c>
      <c r="N32" s="3" t="str">
        <f t="shared" si="13"/>
        <v/>
      </c>
      <c r="O32" s="3" t="str">
        <f t="shared" si="7"/>
        <v/>
      </c>
      <c r="P32" s="3" t="str">
        <f t="shared" si="8"/>
        <v/>
      </c>
      <c r="Q32" s="3" t="str">
        <f t="shared" si="9"/>
        <v/>
      </c>
      <c r="R32" s="3" t="str">
        <f t="shared" si="10"/>
        <v>Sat</v>
      </c>
    </row>
    <row r="33" spans="2:18" ht="20.25" customHeight="1" x14ac:dyDescent="0.35">
      <c r="B33" s="13" t="str">
        <f t="shared" si="1"/>
        <v/>
      </c>
      <c r="C33" s="54">
        <f t="shared" si="14"/>
        <v>44800</v>
      </c>
      <c r="D33" s="41" t="s">
        <v>10</v>
      </c>
      <c r="E33" s="14" t="str">
        <f t="shared" si="2"/>
        <v>Sat</v>
      </c>
      <c r="F33" s="45" t="s">
        <v>33</v>
      </c>
      <c r="G33" s="14">
        <v>-14</v>
      </c>
      <c r="H33" s="3" t="str">
        <f t="shared" si="3"/>
        <v/>
      </c>
      <c r="I33" s="3" t="b">
        <f>OR(
'Holidays and Conflicts'!$C$3=C33,'Holidays and Conflicts'!$C$4=C33,'Holidays and Conflicts'!$C$5=C33,'Holidays and Conflicts'!$C$6=C33,'Holidays and Conflicts'!$C$7=C33,'Holidays and Conflicts'!$C$8=C33,'Holidays and Conflicts'!$C$9=C33, 'Holidays and Conflicts'!$C$10=C33,
'Holidays and Conflicts'!$D$3=C33,'Holidays and Conflicts'!$D$4=C33,'Holidays and Conflicts'!$D$5=C33,'Holidays and Conflicts'!$D$6=C33,'Holidays and Conflicts'!$D$7=C33,'Holidays and Conflicts'!$D$8=C33, 'Holidays and Conflicts'!$D$9=C33, 'Holidays and Conflicts'!$D$10=C33,
'Holidays and Conflicts'!$E$3=C33,'Holidays and Conflicts'!$E$4=C33,'Holidays and Conflicts'!$E$5=C33,'Holidays and Conflicts'!$E$6=C33,'Holidays and Conflicts'!$E$7=C33,'Holidays and Conflicts'!$E$8=C33, 'Holidays and Conflicts'!$E$9=C33, 'Holidays and Conflicts'!$E$10=C33,
'Holidays and Conflicts'!$F$3=C33,'Holidays and Conflicts'!$F$4=C33,'Holidays and Conflicts'!$F$5=C33,'Holidays and Conflicts'!$F$6=C33,'Holidays and Conflicts'!$F$7=C33,'Holidays and Conflicts'!$F$8=C33, 'Holidays and Conflicts'!$F$9=C33, 'Holidays and Conflicts'!$F$10=C33,
'Holidays and Conflicts'!$G$3=C33,'Holidays and Conflicts'!$G$4=C33,'Holidays and Conflicts'!$G$5=C33,'Holidays and Conflicts'!$G$6=C33,'Holidays and Conflicts'!$G$7=C33,'Holidays and Conflicts'!$G$8=C33,'Holidays and Conflicts'!$G$9=C33, 'Holidays and Conflicts'!$G$10=C33)</f>
        <v>0</v>
      </c>
      <c r="J33" s="15"/>
      <c r="K33" s="11">
        <f t="shared" si="4"/>
        <v>7</v>
      </c>
      <c r="L33" s="3" t="str">
        <f t="shared" si="5"/>
        <v/>
      </c>
      <c r="M33" s="3" t="str">
        <f t="shared" si="6"/>
        <v/>
      </c>
      <c r="N33" s="3" t="str">
        <f t="shared" si="13"/>
        <v/>
      </c>
      <c r="O33" s="3" t="str">
        <f t="shared" si="7"/>
        <v/>
      </c>
      <c r="P33" s="3" t="str">
        <f t="shared" si="8"/>
        <v/>
      </c>
      <c r="Q33" s="3" t="str">
        <f t="shared" si="9"/>
        <v/>
      </c>
      <c r="R33" s="3" t="str">
        <f t="shared" si="10"/>
        <v>Sat</v>
      </c>
    </row>
    <row r="34" spans="2:18" ht="97.5" customHeight="1" x14ac:dyDescent="0.35">
      <c r="B34" s="13" t="str">
        <f t="shared" si="1"/>
        <v/>
      </c>
      <c r="C34" s="54">
        <f t="shared" si="14"/>
        <v>44807</v>
      </c>
      <c r="D34" s="41" t="s">
        <v>49</v>
      </c>
      <c r="E34" s="14" t="str">
        <f t="shared" si="2"/>
        <v>Sat</v>
      </c>
      <c r="F34" s="45" t="s">
        <v>33</v>
      </c>
      <c r="G34" s="14">
        <v>-13</v>
      </c>
      <c r="H34" s="3" t="str">
        <f t="shared" si="3"/>
        <v/>
      </c>
      <c r="I34" s="3" t="b">
        <f>OR(
'Holidays and Conflicts'!$C$3=C34,'Holidays and Conflicts'!$C$4=C34,'Holidays and Conflicts'!$C$5=C34,'Holidays and Conflicts'!$C$6=C34,'Holidays and Conflicts'!$C$7=C34,'Holidays and Conflicts'!$C$8=C34,'Holidays and Conflicts'!$C$9=C34, 'Holidays and Conflicts'!$C$10=C34,
'Holidays and Conflicts'!$D$3=C34,'Holidays and Conflicts'!$D$4=C34,'Holidays and Conflicts'!$D$5=C34,'Holidays and Conflicts'!$D$6=C34,'Holidays and Conflicts'!$D$7=C34,'Holidays and Conflicts'!$D$8=C34, 'Holidays and Conflicts'!$D$9=C34, 'Holidays and Conflicts'!$D$10=C34,
'Holidays and Conflicts'!$E$3=C34,'Holidays and Conflicts'!$E$4=C34,'Holidays and Conflicts'!$E$5=C34,'Holidays and Conflicts'!$E$6=C34,'Holidays and Conflicts'!$E$7=C34,'Holidays and Conflicts'!$E$8=C34, 'Holidays and Conflicts'!$E$9=C34, 'Holidays and Conflicts'!$E$10=C34,
'Holidays and Conflicts'!$F$3=C34,'Holidays and Conflicts'!$F$4=C34,'Holidays and Conflicts'!$F$5=C34,'Holidays and Conflicts'!$F$6=C34,'Holidays and Conflicts'!$F$7=C34,'Holidays and Conflicts'!$F$8=C34, 'Holidays and Conflicts'!$F$9=C34, 'Holidays and Conflicts'!$F$10=C34,
'Holidays and Conflicts'!$G$3=C34,'Holidays and Conflicts'!$G$4=C34,'Holidays and Conflicts'!$G$5=C34,'Holidays and Conflicts'!$G$6=C34,'Holidays and Conflicts'!$G$7=C34,'Holidays and Conflicts'!$G$8=C34,'Holidays and Conflicts'!$G$9=C34, 'Holidays and Conflicts'!$G$10=C34)</f>
        <v>0</v>
      </c>
      <c r="J34" s="15"/>
      <c r="K34" s="11">
        <f t="shared" si="4"/>
        <v>7</v>
      </c>
      <c r="L34" s="3" t="str">
        <f t="shared" si="5"/>
        <v/>
      </c>
      <c r="M34" s="3" t="str">
        <f t="shared" si="6"/>
        <v/>
      </c>
      <c r="N34" s="3" t="str">
        <f t="shared" si="13"/>
        <v/>
      </c>
      <c r="O34" s="3" t="str">
        <f t="shared" si="7"/>
        <v/>
      </c>
      <c r="P34" s="3" t="str">
        <f t="shared" si="8"/>
        <v/>
      </c>
      <c r="Q34" s="3" t="str">
        <f t="shared" si="9"/>
        <v/>
      </c>
      <c r="R34" s="3" t="str">
        <f t="shared" si="10"/>
        <v>Sat</v>
      </c>
    </row>
    <row r="35" spans="2:18" ht="48.75" customHeight="1" x14ac:dyDescent="0.35">
      <c r="B35" s="13" t="str">
        <f t="shared" si="1"/>
        <v/>
      </c>
      <c r="C35" s="54">
        <f t="shared" si="14"/>
        <v>44814</v>
      </c>
      <c r="D35" s="41" t="s">
        <v>50</v>
      </c>
      <c r="E35" s="14" t="str">
        <f t="shared" si="2"/>
        <v>Sat</v>
      </c>
      <c r="F35" s="45" t="s">
        <v>33</v>
      </c>
      <c r="G35" s="14">
        <v>-12</v>
      </c>
      <c r="H35" s="3" t="str">
        <f t="shared" si="3"/>
        <v/>
      </c>
      <c r="I35" s="3" t="b">
        <f>OR(
'Holidays and Conflicts'!$C$3=C35,'Holidays and Conflicts'!$C$4=C35,'Holidays and Conflicts'!$C$5=C35,'Holidays and Conflicts'!$C$6=C35,'Holidays and Conflicts'!$C$7=C35,'Holidays and Conflicts'!$C$8=C35,'Holidays and Conflicts'!$C$9=C35, 'Holidays and Conflicts'!$C$10=C35,
'Holidays and Conflicts'!$D$3=C35,'Holidays and Conflicts'!$D$4=C35,'Holidays and Conflicts'!$D$5=C35,'Holidays and Conflicts'!$D$6=C35,'Holidays and Conflicts'!$D$7=C35,'Holidays and Conflicts'!$D$8=C35, 'Holidays and Conflicts'!$D$9=C35, 'Holidays and Conflicts'!$D$10=C35,
'Holidays and Conflicts'!$E$3=C35,'Holidays and Conflicts'!$E$4=C35,'Holidays and Conflicts'!$E$5=C35,'Holidays and Conflicts'!$E$6=C35,'Holidays and Conflicts'!$E$7=C35,'Holidays and Conflicts'!$E$8=C35, 'Holidays and Conflicts'!$E$9=C35, 'Holidays and Conflicts'!$E$10=C35,
'Holidays and Conflicts'!$F$3=C35,'Holidays and Conflicts'!$F$4=C35,'Holidays and Conflicts'!$F$5=C35,'Holidays and Conflicts'!$F$6=C35,'Holidays and Conflicts'!$F$7=C35,'Holidays and Conflicts'!$F$8=C35, 'Holidays and Conflicts'!$F$9=C35, 'Holidays and Conflicts'!$F$10=C35,
'Holidays and Conflicts'!$G$3=C35,'Holidays and Conflicts'!$G$4=C35,'Holidays and Conflicts'!$G$5=C35,'Holidays and Conflicts'!$G$6=C35,'Holidays and Conflicts'!$G$7=C35,'Holidays and Conflicts'!$G$8=C35,'Holidays and Conflicts'!$G$9=C35, 'Holidays and Conflicts'!$G$10=C35)</f>
        <v>0</v>
      </c>
      <c r="J35" s="15"/>
      <c r="K35" s="11">
        <f t="shared" si="4"/>
        <v>7</v>
      </c>
      <c r="L35" s="3" t="str">
        <f t="shared" si="5"/>
        <v/>
      </c>
      <c r="M35" s="3" t="str">
        <f t="shared" si="6"/>
        <v/>
      </c>
      <c r="N35" s="3" t="str">
        <f t="shared" si="13"/>
        <v/>
      </c>
      <c r="O35" s="3" t="str">
        <f t="shared" si="7"/>
        <v/>
      </c>
      <c r="P35" s="3" t="str">
        <f t="shared" si="8"/>
        <v/>
      </c>
      <c r="Q35" s="3" t="str">
        <f t="shared" si="9"/>
        <v/>
      </c>
      <c r="R35" s="3" t="str">
        <f t="shared" si="10"/>
        <v>Sat</v>
      </c>
    </row>
    <row r="36" spans="2:18" ht="36" customHeight="1" x14ac:dyDescent="0.35">
      <c r="B36" s="13" t="str">
        <f t="shared" si="1"/>
        <v/>
      </c>
      <c r="C36" s="54">
        <f t="shared" si="14"/>
        <v>44828</v>
      </c>
      <c r="D36" s="41" t="s">
        <v>11</v>
      </c>
      <c r="E36" s="14" t="str">
        <f t="shared" si="2"/>
        <v>Sat</v>
      </c>
      <c r="F36" s="45" t="s">
        <v>33</v>
      </c>
      <c r="G36" s="14">
        <v>-10</v>
      </c>
      <c r="H36" s="3" t="str">
        <f t="shared" si="3"/>
        <v/>
      </c>
      <c r="I36" s="3" t="b">
        <f>OR(
'Holidays and Conflicts'!$C$3=C36,'Holidays and Conflicts'!$C$4=C36,'Holidays and Conflicts'!$C$5=C36,'Holidays and Conflicts'!$C$6=C36,'Holidays and Conflicts'!$C$7=C36,'Holidays and Conflicts'!$C$8=C36,'Holidays and Conflicts'!$C$9=C36, 'Holidays and Conflicts'!$C$10=C36,
'Holidays and Conflicts'!$D$3=C36,'Holidays and Conflicts'!$D$4=C36,'Holidays and Conflicts'!$D$5=C36,'Holidays and Conflicts'!$D$6=C36,'Holidays and Conflicts'!$D$7=C36,'Holidays and Conflicts'!$D$8=C36, 'Holidays and Conflicts'!$D$9=C36, 'Holidays and Conflicts'!$D$10=C36,
'Holidays and Conflicts'!$E$3=C36,'Holidays and Conflicts'!$E$4=C36,'Holidays and Conflicts'!$E$5=C36,'Holidays and Conflicts'!$E$6=C36,'Holidays and Conflicts'!$E$7=C36,'Holidays and Conflicts'!$E$8=C36, 'Holidays and Conflicts'!$E$9=C36, 'Holidays and Conflicts'!$E$10=C36,
'Holidays and Conflicts'!$F$3=C36,'Holidays and Conflicts'!$F$4=C36,'Holidays and Conflicts'!$F$5=C36,'Holidays and Conflicts'!$F$6=C36,'Holidays and Conflicts'!$F$7=C36,'Holidays and Conflicts'!$F$8=C36, 'Holidays and Conflicts'!$F$9=C36, 'Holidays and Conflicts'!$F$10=C36,
'Holidays and Conflicts'!$G$3=C36,'Holidays and Conflicts'!$G$4=C36,'Holidays and Conflicts'!$G$5=C36,'Holidays and Conflicts'!$G$6=C36,'Holidays and Conflicts'!$G$7=C36,'Holidays and Conflicts'!$G$8=C36,'Holidays and Conflicts'!$G$9=C36, 'Holidays and Conflicts'!$G$10=C36)</f>
        <v>0</v>
      </c>
      <c r="J36" s="15"/>
      <c r="K36" s="11">
        <f t="shared" si="4"/>
        <v>7</v>
      </c>
      <c r="L36" s="3" t="str">
        <f t="shared" si="5"/>
        <v/>
      </c>
      <c r="M36" s="3" t="str">
        <f t="shared" si="6"/>
        <v/>
      </c>
      <c r="N36" s="3" t="str">
        <f t="shared" si="13"/>
        <v/>
      </c>
      <c r="O36" s="3" t="str">
        <f t="shared" si="7"/>
        <v/>
      </c>
      <c r="P36" s="3" t="str">
        <f t="shared" si="8"/>
        <v/>
      </c>
      <c r="Q36" s="3" t="str">
        <f t="shared" si="9"/>
        <v/>
      </c>
      <c r="R36" s="3" t="str">
        <f t="shared" si="10"/>
        <v>Sat</v>
      </c>
    </row>
    <row r="37" spans="2:18" ht="20.25" customHeight="1" x14ac:dyDescent="0.35">
      <c r="B37" s="13" t="str">
        <f t="shared" si="1"/>
        <v/>
      </c>
      <c r="C37" s="54">
        <f t="shared" si="14"/>
        <v>44842</v>
      </c>
      <c r="D37" s="41" t="s">
        <v>12</v>
      </c>
      <c r="E37" s="14" t="str">
        <f t="shared" si="2"/>
        <v>Sat</v>
      </c>
      <c r="F37" s="45" t="s">
        <v>33</v>
      </c>
      <c r="G37" s="14">
        <v>-8</v>
      </c>
      <c r="H37" s="3" t="str">
        <f t="shared" si="3"/>
        <v/>
      </c>
      <c r="I37" s="3" t="b">
        <f>OR(
'Holidays and Conflicts'!$C$3=C37,'Holidays and Conflicts'!$C$4=C37,'Holidays and Conflicts'!$C$5=C37,'Holidays and Conflicts'!$C$6=C37,'Holidays and Conflicts'!$C$7=C37,'Holidays and Conflicts'!$C$8=C37,'Holidays and Conflicts'!$C$9=C37, 'Holidays and Conflicts'!$C$10=C37,
'Holidays and Conflicts'!$D$3=C37,'Holidays and Conflicts'!$D$4=C37,'Holidays and Conflicts'!$D$5=C37,'Holidays and Conflicts'!$D$6=C37,'Holidays and Conflicts'!$D$7=C37,'Holidays and Conflicts'!$D$8=C37, 'Holidays and Conflicts'!$D$9=C37, 'Holidays and Conflicts'!$D$10=C37,
'Holidays and Conflicts'!$E$3=C37,'Holidays and Conflicts'!$E$4=C37,'Holidays and Conflicts'!$E$5=C37,'Holidays and Conflicts'!$E$6=C37,'Holidays and Conflicts'!$E$7=C37,'Holidays and Conflicts'!$E$8=C37, 'Holidays and Conflicts'!$E$9=C37, 'Holidays and Conflicts'!$E$10=C37,
'Holidays and Conflicts'!$F$3=C37,'Holidays and Conflicts'!$F$4=C37,'Holidays and Conflicts'!$F$5=C37,'Holidays and Conflicts'!$F$6=C37,'Holidays and Conflicts'!$F$7=C37,'Holidays and Conflicts'!$F$8=C37, 'Holidays and Conflicts'!$F$9=C37, 'Holidays and Conflicts'!$F$10=C37,
'Holidays and Conflicts'!$G$3=C37,'Holidays and Conflicts'!$G$4=C37,'Holidays and Conflicts'!$G$5=C37,'Holidays and Conflicts'!$G$6=C37,'Holidays and Conflicts'!$G$7=C37,'Holidays and Conflicts'!$G$8=C37,'Holidays and Conflicts'!$G$9=C37, 'Holidays and Conflicts'!$G$10=C37)</f>
        <v>0</v>
      </c>
      <c r="J37" s="15"/>
      <c r="K37" s="11">
        <f t="shared" si="4"/>
        <v>7</v>
      </c>
      <c r="L37" s="3" t="str">
        <f t="shared" si="5"/>
        <v/>
      </c>
      <c r="M37" s="3" t="str">
        <f t="shared" si="6"/>
        <v/>
      </c>
      <c r="N37" s="3" t="str">
        <f t="shared" si="13"/>
        <v/>
      </c>
      <c r="O37" s="3" t="str">
        <f t="shared" si="7"/>
        <v/>
      </c>
      <c r="P37" s="3" t="str">
        <f t="shared" si="8"/>
        <v/>
      </c>
      <c r="Q37" s="3" t="str">
        <f t="shared" si="9"/>
        <v/>
      </c>
      <c r="R37" s="3" t="str">
        <f t="shared" si="10"/>
        <v>Sat</v>
      </c>
    </row>
    <row r="38" spans="2:18" ht="20.25" customHeight="1" x14ac:dyDescent="0.35">
      <c r="B38" s="13" t="str">
        <f t="shared" si="1"/>
        <v/>
      </c>
      <c r="C38" s="54">
        <f t="shared" si="14"/>
        <v>44849</v>
      </c>
      <c r="D38" s="41" t="s">
        <v>29</v>
      </c>
      <c r="E38" s="14" t="str">
        <f t="shared" si="2"/>
        <v>Sat</v>
      </c>
      <c r="F38" s="45" t="s">
        <v>33</v>
      </c>
      <c r="G38" s="14">
        <v>-7</v>
      </c>
      <c r="H38" s="3" t="str">
        <f t="shared" si="3"/>
        <v/>
      </c>
      <c r="I38" s="3" t="b">
        <f>OR(
'Holidays and Conflicts'!$C$3=C38,'Holidays and Conflicts'!$C$4=C38,'Holidays and Conflicts'!$C$5=C38,'Holidays and Conflicts'!$C$6=C38,'Holidays and Conflicts'!$C$7=C38,'Holidays and Conflicts'!$C$8=C38,'Holidays and Conflicts'!$C$9=C38, 'Holidays and Conflicts'!$C$10=C38,
'Holidays and Conflicts'!$D$3=C38,'Holidays and Conflicts'!$D$4=C38,'Holidays and Conflicts'!$D$5=C38,'Holidays and Conflicts'!$D$6=C38,'Holidays and Conflicts'!$D$7=C38,'Holidays and Conflicts'!$D$8=C38, 'Holidays and Conflicts'!$D$9=C38, 'Holidays and Conflicts'!$D$10=C38,
'Holidays and Conflicts'!$E$3=C38,'Holidays and Conflicts'!$E$4=C38,'Holidays and Conflicts'!$E$5=C38,'Holidays and Conflicts'!$E$6=C38,'Holidays and Conflicts'!$E$7=C38,'Holidays and Conflicts'!$E$8=C38, 'Holidays and Conflicts'!$E$9=C38, 'Holidays and Conflicts'!$E$10=C38,
'Holidays and Conflicts'!$F$3=C38,'Holidays and Conflicts'!$F$4=C38,'Holidays and Conflicts'!$F$5=C38,'Holidays and Conflicts'!$F$6=C38,'Holidays and Conflicts'!$F$7=C38,'Holidays and Conflicts'!$F$8=C38, 'Holidays and Conflicts'!$F$9=C38, 'Holidays and Conflicts'!$F$10=C38,
'Holidays and Conflicts'!$G$3=C38,'Holidays and Conflicts'!$G$4=C38,'Holidays and Conflicts'!$G$5=C38,'Holidays and Conflicts'!$G$6=C38,'Holidays and Conflicts'!$G$7=C38,'Holidays and Conflicts'!$G$8=C38,'Holidays and Conflicts'!$G$9=C38, 'Holidays and Conflicts'!$G$10=C38)</f>
        <v>0</v>
      </c>
      <c r="J38" s="15"/>
      <c r="K38" s="11">
        <f t="shared" si="4"/>
        <v>7</v>
      </c>
      <c r="L38" s="3" t="str">
        <f t="shared" si="5"/>
        <v/>
      </c>
      <c r="M38" s="3" t="str">
        <f t="shared" si="6"/>
        <v/>
      </c>
      <c r="N38" s="3" t="str">
        <f t="shared" si="13"/>
        <v/>
      </c>
      <c r="O38" s="3" t="str">
        <f t="shared" si="7"/>
        <v/>
      </c>
      <c r="P38" s="3" t="str">
        <f t="shared" si="8"/>
        <v/>
      </c>
      <c r="Q38" s="3" t="str">
        <f t="shared" si="9"/>
        <v/>
      </c>
      <c r="R38" s="3" t="str">
        <f t="shared" si="10"/>
        <v>Sat</v>
      </c>
    </row>
    <row r="39" spans="2:18" ht="53.25" customHeight="1" x14ac:dyDescent="0.35">
      <c r="B39" s="13" t="str">
        <f t="shared" si="1"/>
        <v/>
      </c>
      <c r="C39" s="54">
        <f t="shared" si="14"/>
        <v>44856</v>
      </c>
      <c r="D39" s="41" t="s">
        <v>30</v>
      </c>
      <c r="E39" s="14" t="str">
        <f t="shared" si="2"/>
        <v>Sat</v>
      </c>
      <c r="F39" s="45" t="s">
        <v>33</v>
      </c>
      <c r="G39" s="14">
        <v>-6</v>
      </c>
      <c r="H39" s="3" t="str">
        <f t="shared" si="3"/>
        <v/>
      </c>
      <c r="I39" s="3" t="b">
        <f>OR(
'Holidays and Conflicts'!$C$3=C39,'Holidays and Conflicts'!$C$4=C39,'Holidays and Conflicts'!$C$5=C39,'Holidays and Conflicts'!$C$6=C39,'Holidays and Conflicts'!$C$7=C39,'Holidays and Conflicts'!$C$8=C39,'Holidays and Conflicts'!$C$9=C39, 'Holidays and Conflicts'!$C$10=C39,
'Holidays and Conflicts'!$D$3=C39,'Holidays and Conflicts'!$D$4=C39,'Holidays and Conflicts'!$D$5=C39,'Holidays and Conflicts'!$D$6=C39,'Holidays and Conflicts'!$D$7=C39,'Holidays and Conflicts'!$D$8=C39, 'Holidays and Conflicts'!$D$9=C39, 'Holidays and Conflicts'!$D$10=C39,
'Holidays and Conflicts'!$E$3=C39,'Holidays and Conflicts'!$E$4=C39,'Holidays and Conflicts'!$E$5=C39,'Holidays and Conflicts'!$E$6=C39,'Holidays and Conflicts'!$E$7=C39,'Holidays and Conflicts'!$E$8=C39, 'Holidays and Conflicts'!$E$9=C39, 'Holidays and Conflicts'!$E$10=C39,
'Holidays and Conflicts'!$F$3=C39,'Holidays and Conflicts'!$F$4=C39,'Holidays and Conflicts'!$F$5=C39,'Holidays and Conflicts'!$F$6=C39,'Holidays and Conflicts'!$F$7=C39,'Holidays and Conflicts'!$F$8=C39, 'Holidays and Conflicts'!$F$9=C39, 'Holidays and Conflicts'!$F$10=C39,
'Holidays and Conflicts'!$G$3=C39,'Holidays and Conflicts'!$G$4=C39,'Holidays and Conflicts'!$G$5=C39,'Holidays and Conflicts'!$G$6=C39,'Holidays and Conflicts'!$G$7=C39,'Holidays and Conflicts'!$G$8=C39,'Holidays and Conflicts'!$G$9=C39, 'Holidays and Conflicts'!$G$10=C39)</f>
        <v>0</v>
      </c>
      <c r="J39" s="15"/>
      <c r="K39" s="11">
        <f t="shared" si="4"/>
        <v>7</v>
      </c>
      <c r="L39" s="3" t="str">
        <f t="shared" si="5"/>
        <v/>
      </c>
      <c r="M39" s="3" t="str">
        <f t="shared" si="6"/>
        <v/>
      </c>
      <c r="N39" s="3" t="str">
        <f t="shared" si="13"/>
        <v/>
      </c>
      <c r="O39" s="3" t="str">
        <f t="shared" si="7"/>
        <v/>
      </c>
      <c r="P39" s="3" t="str">
        <f t="shared" si="8"/>
        <v/>
      </c>
      <c r="Q39" s="3" t="str">
        <f t="shared" si="9"/>
        <v/>
      </c>
      <c r="R39" s="3" t="str">
        <f t="shared" si="10"/>
        <v>Sat</v>
      </c>
    </row>
    <row r="40" spans="2:18" ht="115.5" customHeight="1" x14ac:dyDescent="0.35">
      <c r="B40" s="13"/>
      <c r="C40" s="54">
        <f t="shared" si="14"/>
        <v>44863</v>
      </c>
      <c r="D40" s="41" t="s">
        <v>51</v>
      </c>
      <c r="E40" s="14" t="str">
        <f t="shared" si="2"/>
        <v>Sat</v>
      </c>
      <c r="F40" s="45" t="s">
        <v>33</v>
      </c>
      <c r="G40" s="14">
        <v>-5</v>
      </c>
      <c r="I40" s="3" t="b">
        <f>OR(
'Holidays and Conflicts'!$C$3=C40,'Holidays and Conflicts'!$C$4=C40,'Holidays and Conflicts'!$C$5=C40,'Holidays and Conflicts'!$C$6=C40,'Holidays and Conflicts'!$C$7=C40,'Holidays and Conflicts'!$C$8=C40,'Holidays and Conflicts'!$C$9=C40, 'Holidays and Conflicts'!$C$10=C40,
'Holidays and Conflicts'!$D$3=C40,'Holidays and Conflicts'!$D$4=C40,'Holidays and Conflicts'!$D$5=C40,'Holidays and Conflicts'!$D$6=C40,'Holidays and Conflicts'!$D$7=C40,'Holidays and Conflicts'!$D$8=C40, 'Holidays and Conflicts'!$D$9=C40, 'Holidays and Conflicts'!$D$10=C40,
'Holidays and Conflicts'!$E$3=C40,'Holidays and Conflicts'!$E$4=C40,'Holidays and Conflicts'!$E$5=C40,'Holidays and Conflicts'!$E$6=C40,'Holidays and Conflicts'!$E$7=C40,'Holidays and Conflicts'!$E$8=C40, 'Holidays and Conflicts'!$E$9=C40, 'Holidays and Conflicts'!$E$10=C40,
'Holidays and Conflicts'!$F$3=C40,'Holidays and Conflicts'!$F$4=C40,'Holidays and Conflicts'!$F$5=C40,'Holidays and Conflicts'!$F$6=C40,'Holidays and Conflicts'!$F$7=C40,'Holidays and Conflicts'!$F$8=C40, 'Holidays and Conflicts'!$F$9=C40, 'Holidays and Conflicts'!$F$10=C40,
'Holidays and Conflicts'!$G$3=C40,'Holidays and Conflicts'!$G$4=C40,'Holidays and Conflicts'!$G$5=C40,'Holidays and Conflicts'!$G$6=C40,'Holidays and Conflicts'!$G$7=C40,'Holidays and Conflicts'!$G$8=C40,'Holidays and Conflicts'!$G$9=C40, 'Holidays and Conflicts'!$G$10=C40)</f>
        <v>0</v>
      </c>
      <c r="J40" s="15"/>
      <c r="K40" s="11">
        <f t="shared" ref="K40" si="18">WEEKDAY(C40)</f>
        <v>7</v>
      </c>
      <c r="L40" s="3" t="str">
        <f t="shared" si="5"/>
        <v/>
      </c>
      <c r="M40" s="3" t="str">
        <f t="shared" si="6"/>
        <v/>
      </c>
      <c r="N40" s="3" t="str">
        <f t="shared" si="13"/>
        <v/>
      </c>
      <c r="O40" s="3" t="str">
        <f t="shared" si="7"/>
        <v/>
      </c>
      <c r="P40" s="3" t="str">
        <f t="shared" si="8"/>
        <v/>
      </c>
      <c r="Q40" s="3" t="str">
        <f t="shared" si="9"/>
        <v/>
      </c>
      <c r="R40" s="3" t="str">
        <f t="shared" si="10"/>
        <v>Sat</v>
      </c>
    </row>
    <row r="41" spans="2:18" ht="35.25" customHeight="1" x14ac:dyDescent="0.35">
      <c r="B41" s="13" t="str">
        <f t="shared" si="1"/>
        <v/>
      </c>
      <c r="C41" s="54">
        <f>+C42-3</f>
        <v>44874</v>
      </c>
      <c r="D41" s="41" t="s">
        <v>31</v>
      </c>
      <c r="E41" s="14" t="str">
        <f t="shared" si="2"/>
        <v>Wed</v>
      </c>
      <c r="F41" s="45" t="s">
        <v>53</v>
      </c>
      <c r="G41" s="16" t="s">
        <v>27</v>
      </c>
      <c r="H41" s="3" t="str">
        <f t="shared" si="3"/>
        <v/>
      </c>
      <c r="I41" s="3" t="b">
        <f>OR(
'Holidays and Conflicts'!$C$3=C41,'Holidays and Conflicts'!$C$4=C41,'Holidays and Conflicts'!$C$5=C41,'Holidays and Conflicts'!$C$6=C41,'Holidays and Conflicts'!$C$7=C41,'Holidays and Conflicts'!$C$8=C41,'Holidays and Conflicts'!$C$9=C41, 'Holidays and Conflicts'!$C$10=C41,
'Holidays and Conflicts'!$D$3=C41,'Holidays and Conflicts'!$D$4=C41,'Holidays and Conflicts'!$D$5=C41,'Holidays and Conflicts'!$D$6=C41,'Holidays and Conflicts'!$D$7=C41,'Holidays and Conflicts'!$D$8=C41, 'Holidays and Conflicts'!$D$9=C41, 'Holidays and Conflicts'!$D$10=C41,
'Holidays and Conflicts'!$E$3=C41,'Holidays and Conflicts'!$E$4=C41,'Holidays and Conflicts'!$E$5=C41,'Holidays and Conflicts'!$E$6=C41,'Holidays and Conflicts'!$E$7=C41,'Holidays and Conflicts'!$E$8=C41, 'Holidays and Conflicts'!$E$9=C41, 'Holidays and Conflicts'!$E$10=C41,
'Holidays and Conflicts'!$F$3=C41,'Holidays and Conflicts'!$F$4=C41,'Holidays and Conflicts'!$F$5=C41,'Holidays and Conflicts'!$F$6=C41,'Holidays and Conflicts'!$F$7=C41,'Holidays and Conflicts'!$F$8=C41, 'Holidays and Conflicts'!$F$9=C41, 'Holidays and Conflicts'!$F$10=C41,
'Holidays and Conflicts'!$G$3=C41,'Holidays and Conflicts'!$G$4=C41,'Holidays and Conflicts'!$G$5=C41,'Holidays and Conflicts'!$G$6=C41,'Holidays and Conflicts'!$G$7=C41,'Holidays and Conflicts'!$G$8=C41,'Holidays and Conflicts'!$G$9=C41, 'Holidays and Conflicts'!$G$10=C41)</f>
        <v>0</v>
      </c>
      <c r="J41" s="4"/>
      <c r="K41" s="11">
        <f t="shared" si="4"/>
        <v>4</v>
      </c>
      <c r="L41" s="3" t="str">
        <f t="shared" si="5"/>
        <v/>
      </c>
      <c r="M41" s="3" t="str">
        <f t="shared" si="6"/>
        <v/>
      </c>
      <c r="N41" s="3" t="str">
        <f t="shared" si="13"/>
        <v/>
      </c>
      <c r="O41" s="3" t="str">
        <f t="shared" si="7"/>
        <v>Wed</v>
      </c>
      <c r="P41" s="3" t="str">
        <f t="shared" si="8"/>
        <v/>
      </c>
      <c r="Q41" s="3" t="str">
        <f t="shared" si="9"/>
        <v/>
      </c>
      <c r="R41" s="3" t="str">
        <f t="shared" si="10"/>
        <v/>
      </c>
    </row>
    <row r="42" spans="2:18" ht="33.75" customHeight="1" x14ac:dyDescent="0.35">
      <c r="B42" s="13" t="str">
        <f t="shared" si="1"/>
        <v/>
      </c>
      <c r="C42" s="54">
        <f>+$C$43+G42*7</f>
        <v>44877</v>
      </c>
      <c r="D42" s="41" t="s">
        <v>52</v>
      </c>
      <c r="E42" s="14" t="str">
        <f t="shared" si="2"/>
        <v>Sat</v>
      </c>
      <c r="F42" s="58" t="s">
        <v>54</v>
      </c>
      <c r="G42" s="14">
        <v>-3</v>
      </c>
      <c r="H42" s="3" t="str">
        <f t="shared" si="3"/>
        <v/>
      </c>
      <c r="I42" s="3" t="b">
        <f>OR(
'Holidays and Conflicts'!$C$3=C42,'Holidays and Conflicts'!$C$4=C42,'Holidays and Conflicts'!$C$5=C42,'Holidays and Conflicts'!$C$6=C42,'Holidays and Conflicts'!$C$7=C42,'Holidays and Conflicts'!$C$8=C42,'Holidays and Conflicts'!$C$9=C42, 'Holidays and Conflicts'!$C$10=C42,
'Holidays and Conflicts'!$D$3=C42,'Holidays and Conflicts'!$D$4=C42,'Holidays and Conflicts'!$D$5=C42,'Holidays and Conflicts'!$D$6=C42,'Holidays and Conflicts'!$D$7=C42,'Holidays and Conflicts'!$D$8=C42, 'Holidays and Conflicts'!$D$9=C42, 'Holidays and Conflicts'!$D$10=C42,
'Holidays and Conflicts'!$E$3=C42,'Holidays and Conflicts'!$E$4=C42,'Holidays and Conflicts'!$E$5=C42,'Holidays and Conflicts'!$E$6=C42,'Holidays and Conflicts'!$E$7=C42,'Holidays and Conflicts'!$E$8=C42, 'Holidays and Conflicts'!$E$9=C42, 'Holidays and Conflicts'!$E$10=C42,
'Holidays and Conflicts'!$F$3=C42,'Holidays and Conflicts'!$F$4=C42,'Holidays and Conflicts'!$F$5=C42,'Holidays and Conflicts'!$F$6=C42,'Holidays and Conflicts'!$F$7=C42,'Holidays and Conflicts'!$F$8=C42, 'Holidays and Conflicts'!$F$9=C42, 'Holidays and Conflicts'!$F$10=C42,
'Holidays and Conflicts'!$G$3=C42,'Holidays and Conflicts'!$G$4=C42,'Holidays and Conflicts'!$G$5=C42,'Holidays and Conflicts'!$G$6=C42,'Holidays and Conflicts'!$G$7=C42,'Holidays and Conflicts'!$G$8=C42,'Holidays and Conflicts'!$G$9=C42, 'Holidays and Conflicts'!$G$10=C42)</f>
        <v>0</v>
      </c>
      <c r="J42" s="15"/>
      <c r="K42" s="11">
        <f t="shared" si="4"/>
        <v>7</v>
      </c>
      <c r="L42" s="3" t="str">
        <f t="shared" si="5"/>
        <v/>
      </c>
      <c r="M42" s="3" t="str">
        <f t="shared" si="6"/>
        <v/>
      </c>
      <c r="N42" s="3" t="str">
        <f t="shared" si="13"/>
        <v/>
      </c>
      <c r="O42" s="3" t="str">
        <f t="shared" si="7"/>
        <v/>
      </c>
      <c r="P42" s="3" t="str">
        <f t="shared" si="8"/>
        <v/>
      </c>
      <c r="Q42" s="3" t="str">
        <f t="shared" si="9"/>
        <v/>
      </c>
      <c r="R42" s="3" t="str">
        <f t="shared" si="10"/>
        <v>Sat</v>
      </c>
    </row>
    <row r="43" spans="2:18" ht="33.75" customHeight="1" thickBot="1" x14ac:dyDescent="0.4">
      <c r="B43" s="17" t="str">
        <f t="shared" si="1"/>
        <v/>
      </c>
      <c r="C43" s="56">
        <f>+$C$7</f>
        <v>44898</v>
      </c>
      <c r="D43" s="43" t="s">
        <v>32</v>
      </c>
      <c r="E43" s="14" t="str">
        <f t="shared" si="2"/>
        <v>Sat</v>
      </c>
      <c r="F43" s="46" t="s">
        <v>24</v>
      </c>
      <c r="G43" s="14"/>
      <c r="H43" s="3" t="str">
        <f t="shared" si="3"/>
        <v/>
      </c>
      <c r="I43" s="3" t="b">
        <f>OR(
'Holidays and Conflicts'!$C$3=C43,'Holidays and Conflicts'!$C$4=C43,'Holidays and Conflicts'!$C$5=C43,'Holidays and Conflicts'!$C$6=C43,'Holidays and Conflicts'!$C$7=C43,'Holidays and Conflicts'!$C$8=C43,'Holidays and Conflicts'!$C$9=C43, 'Holidays and Conflicts'!$C$10=C43,
'Holidays and Conflicts'!$D$3=C43,'Holidays and Conflicts'!$D$4=C43,'Holidays and Conflicts'!$D$5=C43,'Holidays and Conflicts'!$D$6=C43,'Holidays and Conflicts'!$D$7=C43,'Holidays and Conflicts'!$D$8=C43, 'Holidays and Conflicts'!$D$9=C43, 'Holidays and Conflicts'!$D$10=C43,
'Holidays and Conflicts'!$E$3=C43,'Holidays and Conflicts'!$E$4=C43,'Holidays and Conflicts'!$E$5=C43,'Holidays and Conflicts'!$E$6=C43,'Holidays and Conflicts'!$E$7=C43,'Holidays and Conflicts'!$E$8=C43, 'Holidays and Conflicts'!$E$9=C43, 'Holidays and Conflicts'!$E$10=C43,
'Holidays and Conflicts'!$F$3=C43,'Holidays and Conflicts'!$F$4=C43,'Holidays and Conflicts'!$F$5=C43,'Holidays and Conflicts'!$F$6=C43,'Holidays and Conflicts'!$F$7=C43,'Holidays and Conflicts'!$F$8=C43, 'Holidays and Conflicts'!$F$9=C43, 'Holidays and Conflicts'!$F$10=C43,
'Holidays and Conflicts'!$G$3=C43,'Holidays and Conflicts'!$G$4=C43,'Holidays and Conflicts'!$G$5=C43,'Holidays and Conflicts'!$G$6=C43,'Holidays and Conflicts'!$G$7=C43,'Holidays and Conflicts'!$G$8=C43,'Holidays and Conflicts'!$G$9=C43, 'Holidays and Conflicts'!$G$10=C43)</f>
        <v>0</v>
      </c>
      <c r="K43" s="11">
        <f t="shared" si="4"/>
        <v>7</v>
      </c>
      <c r="L43" s="3" t="str">
        <f t="shared" si="5"/>
        <v/>
      </c>
      <c r="M43" s="3" t="str">
        <f t="shared" si="6"/>
        <v/>
      </c>
      <c r="N43" s="3" t="str">
        <f t="shared" si="13"/>
        <v/>
      </c>
      <c r="O43" s="3" t="str">
        <f t="shared" si="7"/>
        <v/>
      </c>
      <c r="P43" s="3" t="str">
        <f t="shared" si="8"/>
        <v/>
      </c>
      <c r="Q43" s="3" t="str">
        <f t="shared" si="9"/>
        <v/>
      </c>
      <c r="R43" s="3" t="str">
        <f t="shared" si="10"/>
        <v>Sat</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34A32-AD92-4558-9599-DCDD3B13807B}">
  <dimension ref="B1:G10"/>
  <sheetViews>
    <sheetView workbookViewId="0">
      <selection activeCell="F17" sqref="F17"/>
    </sheetView>
  </sheetViews>
  <sheetFormatPr defaultRowHeight="14.5" x14ac:dyDescent="0.35"/>
  <cols>
    <col min="1" max="1" width="1.1796875" customWidth="1"/>
    <col min="2" max="2" width="14.1796875" customWidth="1"/>
    <col min="3" max="7" width="12.26953125" customWidth="1"/>
  </cols>
  <sheetData>
    <row r="1" spans="2:7" ht="6.75" customHeight="1" thickBot="1" x14ac:dyDescent="0.4"/>
    <row r="2" spans="2:7" ht="15" thickBot="1" x14ac:dyDescent="0.4">
      <c r="B2" s="26"/>
      <c r="C2" s="29">
        <v>2020</v>
      </c>
      <c r="D2" s="29">
        <v>2021</v>
      </c>
      <c r="E2" s="29">
        <v>2022</v>
      </c>
      <c r="F2" s="30">
        <v>2023</v>
      </c>
      <c r="G2" s="30">
        <v>2024</v>
      </c>
    </row>
    <row r="3" spans="2:7" x14ac:dyDescent="0.35">
      <c r="B3" s="24" t="s">
        <v>19</v>
      </c>
      <c r="C3" s="27">
        <v>43831</v>
      </c>
      <c r="D3" s="27">
        <v>44197</v>
      </c>
      <c r="E3" s="27">
        <v>44564</v>
      </c>
      <c r="F3" s="28">
        <v>44928</v>
      </c>
      <c r="G3" s="28">
        <v>45292</v>
      </c>
    </row>
    <row r="4" spans="2:7" x14ac:dyDescent="0.35">
      <c r="B4" s="31" t="s">
        <v>14</v>
      </c>
      <c r="C4" s="32">
        <v>43976</v>
      </c>
      <c r="D4" s="32">
        <v>44347</v>
      </c>
      <c r="E4" s="32">
        <v>44711</v>
      </c>
      <c r="F4" s="33">
        <v>45075</v>
      </c>
      <c r="G4" s="33">
        <v>45439</v>
      </c>
    </row>
    <row r="5" spans="2:7" x14ac:dyDescent="0.35">
      <c r="B5" s="25" t="s">
        <v>15</v>
      </c>
      <c r="C5" s="22">
        <v>44018</v>
      </c>
      <c r="D5" s="22">
        <v>44382</v>
      </c>
      <c r="E5" s="22">
        <v>44746</v>
      </c>
      <c r="F5" s="23">
        <v>45111</v>
      </c>
      <c r="G5" s="23">
        <v>45477</v>
      </c>
    </row>
    <row r="6" spans="2:7" x14ac:dyDescent="0.35">
      <c r="B6" s="31" t="s">
        <v>16</v>
      </c>
      <c r="C6" s="32">
        <v>44081</v>
      </c>
      <c r="D6" s="32">
        <v>44445</v>
      </c>
      <c r="E6" s="32">
        <v>44809</v>
      </c>
      <c r="F6" s="33">
        <v>45173</v>
      </c>
      <c r="G6" s="33">
        <v>45537</v>
      </c>
    </row>
    <row r="7" spans="2:7" x14ac:dyDescent="0.35">
      <c r="B7" s="25" t="s">
        <v>17</v>
      </c>
      <c r="C7" s="22">
        <v>44161</v>
      </c>
      <c r="D7" s="22">
        <v>44525</v>
      </c>
      <c r="E7" s="22">
        <v>44889</v>
      </c>
      <c r="F7" s="23">
        <v>45253</v>
      </c>
      <c r="G7" s="23">
        <v>45624</v>
      </c>
    </row>
    <row r="8" spans="2:7" x14ac:dyDescent="0.35">
      <c r="B8" s="31" t="s">
        <v>18</v>
      </c>
      <c r="C8" s="32">
        <v>44190</v>
      </c>
      <c r="D8" s="32">
        <v>44554</v>
      </c>
      <c r="E8" s="32">
        <v>44921</v>
      </c>
      <c r="F8" s="33">
        <v>45285</v>
      </c>
      <c r="G8" s="33">
        <v>45651</v>
      </c>
    </row>
    <row r="9" spans="2:7" x14ac:dyDescent="0.35">
      <c r="B9" s="25" t="s">
        <v>20</v>
      </c>
      <c r="C9" s="22">
        <v>43831</v>
      </c>
      <c r="D9" s="22">
        <v>44197</v>
      </c>
      <c r="E9" s="22">
        <v>44562</v>
      </c>
      <c r="F9" s="23">
        <v>44927</v>
      </c>
      <c r="G9" s="23">
        <v>45292</v>
      </c>
    </row>
    <row r="10" spans="2:7" ht="15" thickBot="1" x14ac:dyDescent="0.4">
      <c r="B10" s="34" t="s">
        <v>20</v>
      </c>
      <c r="C10" s="35">
        <v>43831</v>
      </c>
      <c r="D10" s="35">
        <v>44197</v>
      </c>
      <c r="E10" s="35">
        <v>44562</v>
      </c>
      <c r="F10" s="36">
        <v>44927</v>
      </c>
      <c r="G10" s="36">
        <v>45292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Schedule</vt:lpstr>
      <vt:lpstr>Holidays and Conflicts</vt:lpstr>
      <vt:lpstr>Schedule!_ftnref1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Mort</dc:creator>
  <cp:lastModifiedBy>Joseph M. Abraham</cp:lastModifiedBy>
  <dcterms:created xsi:type="dcterms:W3CDTF">2019-09-04T12:17:50Z</dcterms:created>
  <dcterms:modified xsi:type="dcterms:W3CDTF">2020-11-23T21:50:01Z</dcterms:modified>
</cp:coreProperties>
</file>